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hidePivotFieldList="1" defaultThemeVersion="166925"/>
  <mc:AlternateContent xmlns:mc="http://schemas.openxmlformats.org/markup-compatibility/2006">
    <mc:Choice Requires="x15">
      <x15ac:absPath xmlns:x15ac="http://schemas.microsoft.com/office/spreadsheetml/2010/11/ac" url="https://d.docs.live.net/f0ec5c79496d659a/BusinessTime/Brick Bucks/Video/Research/"/>
    </mc:Choice>
  </mc:AlternateContent>
  <xr:revisionPtr revIDLastSave="340" documentId="8_{D10287BD-359F-48CD-A22F-01B3C31E2CFB}" xr6:coauthVersionLast="47" xr6:coauthVersionMax="47" xr10:uidLastSave="{5CA9B4C7-BD08-4886-8965-66A1319764F5}"/>
  <bookViews>
    <workbookView xWindow="-120" yWindow="-120" windowWidth="38640" windowHeight="21240" xr2:uid="{5D1EA6E1-6F8A-4014-98FA-015CF37BE34B}"/>
  </bookViews>
  <sheets>
    <sheet name="Ranking" sheetId="1" r:id="rId1"/>
    <sheet name="Disclaimer" sheetId="6" r:id="rId2"/>
    <sheet name="Brand" sheetId="3" r:id="rId3"/>
    <sheet name="Price" sheetId="4" r:id="rId4"/>
    <sheet name="Sheet5" sheetId="5" r:id="rId5"/>
  </sheets>
  <calcPr calcId="191029"/>
  <pivotCaches>
    <pivotCache cacheId="2"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5" i="1" l="1"/>
  <c r="N16" i="1"/>
  <c r="N21" i="1"/>
  <c r="N25" i="1"/>
  <c r="P12" i="1"/>
  <c r="Q12" i="1" s="1"/>
  <c r="P13" i="1"/>
  <c r="Q13" i="1"/>
  <c r="P14" i="1"/>
  <c r="Q14" i="1" s="1"/>
  <c r="R14" i="1" s="1"/>
  <c r="P15" i="1"/>
  <c r="Q15" i="1" s="1"/>
  <c r="P16" i="1"/>
  <c r="Q16" i="1" s="1"/>
  <c r="P17" i="1"/>
  <c r="Q17" i="1" s="1"/>
  <c r="P18" i="1"/>
  <c r="Q18" i="1"/>
  <c r="P19" i="1"/>
  <c r="Q19" i="1"/>
  <c r="P20" i="1"/>
  <c r="Q20" i="1" s="1"/>
  <c r="P21" i="1"/>
  <c r="Q21" i="1"/>
  <c r="R21" i="1" s="1"/>
  <c r="P22" i="1"/>
  <c r="Q22" i="1"/>
  <c r="P23" i="1"/>
  <c r="Q23" i="1" s="1"/>
  <c r="P24" i="1"/>
  <c r="Q24" i="1" s="1"/>
  <c r="P25" i="1"/>
  <c r="Q25" i="1" s="1"/>
  <c r="R25" i="1" s="1"/>
  <c r="P26" i="1"/>
  <c r="Q26" i="1" s="1"/>
  <c r="P27" i="1"/>
  <c r="Q27" i="1" s="1"/>
  <c r="P28" i="1"/>
  <c r="Q28" i="1" s="1"/>
  <c r="P29" i="1"/>
  <c r="Q29" i="1"/>
  <c r="M18" i="1"/>
  <c r="N18" i="1" s="1"/>
  <c r="R18" i="1" s="1"/>
  <c r="M11" i="1"/>
  <c r="N11" i="1" s="1"/>
  <c r="M12" i="1"/>
  <c r="N12" i="1" s="1"/>
  <c r="M16" i="1"/>
  <c r="M27" i="1"/>
  <c r="N27" i="1" s="1"/>
  <c r="R27" i="1" s="1"/>
  <c r="M26" i="1"/>
  <c r="N26" i="1" s="1"/>
  <c r="M19" i="1"/>
  <c r="N19" i="1" s="1"/>
  <c r="R19" i="1" s="1"/>
  <c r="M24" i="1"/>
  <c r="N24" i="1" s="1"/>
  <c r="M7" i="1"/>
  <c r="N7" i="1" s="1"/>
  <c r="M2" i="1"/>
  <c r="N2" i="1" s="1"/>
  <c r="M14" i="1"/>
  <c r="N14" i="1" s="1"/>
  <c r="M9" i="1"/>
  <c r="N9" i="1" s="1"/>
  <c r="M5" i="1"/>
  <c r="N5" i="1" s="1"/>
  <c r="M25" i="1"/>
  <c r="M23" i="1"/>
  <c r="N23" i="1" s="1"/>
  <c r="M17" i="1"/>
  <c r="N17" i="1" s="1"/>
  <c r="M20" i="1"/>
  <c r="N20" i="1" s="1"/>
  <c r="M21" i="1"/>
  <c r="M10" i="1"/>
  <c r="N10" i="1" s="1"/>
  <c r="M15" i="1"/>
  <c r="M29" i="1"/>
  <c r="N29" i="1" s="1"/>
  <c r="R29" i="1" s="1"/>
  <c r="M28" i="1"/>
  <c r="N28" i="1" s="1"/>
  <c r="M22" i="1"/>
  <c r="N22" i="1" s="1"/>
  <c r="P7" i="1"/>
  <c r="Q7" i="1" s="1"/>
  <c r="P2" i="1"/>
  <c r="Q2" i="1" s="1"/>
  <c r="P9" i="1"/>
  <c r="Q9" i="1" s="1"/>
  <c r="P5" i="1"/>
  <c r="Q5" i="1" s="1"/>
  <c r="P10" i="1"/>
  <c r="Q10" i="1" s="1"/>
  <c r="P11" i="1"/>
  <c r="Q11" i="1" s="1"/>
  <c r="J9" i="1"/>
  <c r="K9" i="1" s="1"/>
  <c r="J5" i="1"/>
  <c r="K5" i="1" s="1"/>
  <c r="J25" i="1"/>
  <c r="K25" i="1" s="1"/>
  <c r="J23" i="1"/>
  <c r="K23" i="1" s="1"/>
  <c r="J17" i="1"/>
  <c r="K17" i="1" s="1"/>
  <c r="J20" i="1"/>
  <c r="K20" i="1" s="1"/>
  <c r="J21" i="1"/>
  <c r="K21" i="1" s="1"/>
  <c r="J10" i="1"/>
  <c r="K10" i="1" s="1"/>
  <c r="J15" i="1"/>
  <c r="K15" i="1" s="1"/>
  <c r="J29" i="1"/>
  <c r="K29" i="1" s="1"/>
  <c r="J28" i="1"/>
  <c r="K28" i="1" s="1"/>
  <c r="J22" i="1"/>
  <c r="K22" i="1" s="1"/>
  <c r="J18" i="1"/>
  <c r="K18" i="1" s="1"/>
  <c r="J11" i="1"/>
  <c r="K11" i="1" s="1"/>
  <c r="J12" i="1"/>
  <c r="K12" i="1" s="1"/>
  <c r="J16" i="1"/>
  <c r="K16" i="1" s="1"/>
  <c r="J27" i="1"/>
  <c r="K27" i="1" s="1"/>
  <c r="J26" i="1"/>
  <c r="K26" i="1" s="1"/>
  <c r="J14" i="1"/>
  <c r="K14" i="1" s="1"/>
  <c r="J2" i="1"/>
  <c r="K2" i="1" s="1"/>
  <c r="J7" i="1"/>
  <c r="K7" i="1" s="1"/>
  <c r="J24" i="1"/>
  <c r="K24" i="1" s="1"/>
  <c r="J3" i="1"/>
  <c r="F4" i="1"/>
  <c r="F8" i="1"/>
  <c r="F6" i="1"/>
  <c r="F13" i="1"/>
  <c r="F19" i="1"/>
  <c r="F24" i="1"/>
  <c r="F7" i="1"/>
  <c r="F2" i="1"/>
  <c r="F14" i="1"/>
  <c r="F9" i="1"/>
  <c r="F5" i="1"/>
  <c r="F25" i="1"/>
  <c r="F23" i="1"/>
  <c r="F17" i="1"/>
  <c r="F20" i="1"/>
  <c r="F21" i="1"/>
  <c r="F10" i="1"/>
  <c r="F15" i="1"/>
  <c r="F29" i="1"/>
  <c r="F28" i="1"/>
  <c r="F22" i="1"/>
  <c r="F18" i="1"/>
  <c r="F11" i="1"/>
  <c r="F12" i="1"/>
  <c r="F16" i="1"/>
  <c r="F27" i="1"/>
  <c r="F26" i="1"/>
  <c r="F3" i="1"/>
  <c r="J19" i="1"/>
  <c r="K19" i="1" s="1"/>
  <c r="M13" i="1"/>
  <c r="N13" i="1" s="1"/>
  <c r="J13" i="1"/>
  <c r="K13" i="1" s="1"/>
  <c r="P6" i="1"/>
  <c r="Q6" i="1" s="1"/>
  <c r="M6" i="1"/>
  <c r="N6" i="1" s="1"/>
  <c r="J6" i="1"/>
  <c r="K6" i="1" s="1"/>
  <c r="P8" i="1"/>
  <c r="Q8" i="1" s="1"/>
  <c r="M8" i="1"/>
  <c r="N8" i="1" s="1"/>
  <c r="J8" i="1"/>
  <c r="K8" i="1" s="1"/>
  <c r="P4" i="1"/>
  <c r="Q4" i="1" s="1"/>
  <c r="M4" i="1"/>
  <c r="N4" i="1" s="1"/>
  <c r="J4" i="1"/>
  <c r="K4" i="1" s="1"/>
  <c r="P3" i="1"/>
  <c r="Q3" i="1" s="1"/>
  <c r="M3" i="1"/>
  <c r="N3" i="1" s="1"/>
  <c r="K3" i="1"/>
  <c r="R26" i="1" l="1"/>
  <c r="R23" i="1"/>
  <c r="R15" i="1"/>
  <c r="R13" i="1"/>
  <c r="R20" i="1"/>
  <c r="R28" i="1"/>
  <c r="R22" i="1"/>
  <c r="R12" i="1"/>
  <c r="R24" i="1"/>
  <c r="R17" i="1"/>
  <c r="R16" i="1"/>
  <c r="R11" i="1"/>
  <c r="R10" i="1"/>
  <c r="R9" i="1"/>
  <c r="R5" i="1"/>
  <c r="R7" i="1"/>
  <c r="R2" i="1"/>
  <c r="R3" i="1"/>
  <c r="R6" i="1"/>
  <c r="R4" i="1"/>
  <c r="R8" i="1"/>
</calcChain>
</file>

<file path=xl/sharedStrings.xml><?xml version="1.0" encoding="utf-8"?>
<sst xmlns="http://schemas.openxmlformats.org/spreadsheetml/2006/main" count="153" uniqueCount="92">
  <si>
    <t>Rank</t>
  </si>
  <si>
    <t>Set</t>
  </si>
  <si>
    <t>Subtheme</t>
  </si>
  <si>
    <t>Set Number</t>
  </si>
  <si>
    <t>Number of Pieces</t>
  </si>
  <si>
    <t>Released</t>
  </si>
  <si>
    <t>Retired</t>
  </si>
  <si>
    <t>RRP</t>
  </si>
  <si>
    <t>Shelf Life - Days</t>
  </si>
  <si>
    <t>Shelf Life - Years</t>
  </si>
  <si>
    <t>Days Since Retirement</t>
  </si>
  <si>
    <t>Years Since Retirement</t>
  </si>
  <si>
    <t>Current Price on eBay</t>
  </si>
  <si>
    <t>Profit</t>
  </si>
  <si>
    <t>ROI</t>
  </si>
  <si>
    <t>Avg. Annual ROI</t>
  </si>
  <si>
    <t>Price Per Piece</t>
  </si>
  <si>
    <t>Speed Champions - McLaren</t>
  </si>
  <si>
    <t>75870-1</t>
  </si>
  <si>
    <t>Chevrolet Corvette Z06</t>
  </si>
  <si>
    <t>Speed Champions - Chevrolet</t>
  </si>
  <si>
    <t>75871-1</t>
  </si>
  <si>
    <t>Ford Mustang GT</t>
  </si>
  <si>
    <t>Speed Champions - Ford</t>
  </si>
  <si>
    <t>75872-1</t>
  </si>
  <si>
    <t>Audi R18 e-tron quattro</t>
  </si>
  <si>
    <t>Speed Champions - Audi</t>
  </si>
  <si>
    <t>75873-1</t>
  </si>
  <si>
    <t>Audi R8 LMS ultra</t>
  </si>
  <si>
    <t>75874-1</t>
  </si>
  <si>
    <t>Chevrolet Camaro Drag Race</t>
  </si>
  <si>
    <t>75875-1</t>
  </si>
  <si>
    <t>Ford F-150 Raptor &amp; Ford Model A Hot Rod</t>
  </si>
  <si>
    <t>75876-1</t>
  </si>
  <si>
    <t>Porsche 919 Hybrid and 917K Pit Lane</t>
  </si>
  <si>
    <t>Speed Champions - Porsche</t>
  </si>
  <si>
    <t>75877-1</t>
  </si>
  <si>
    <t>Mercedes-AMG GT3</t>
  </si>
  <si>
    <t>Speed Champions - Mercedes</t>
  </si>
  <si>
    <t>75878-1</t>
  </si>
  <si>
    <t>Bugatti Chiron</t>
  </si>
  <si>
    <t>Speed Champions - Bugatti</t>
  </si>
  <si>
    <t>75879-1</t>
  </si>
  <si>
    <t>Scuderia Ferrari SF16-H</t>
  </si>
  <si>
    <t>Speed Champions - Ferrari</t>
  </si>
  <si>
    <t>75880-1</t>
  </si>
  <si>
    <t>McLaren 720S</t>
  </si>
  <si>
    <t>75881-1</t>
  </si>
  <si>
    <t>2016 Ford GT &amp; 1966 Ford GT40</t>
  </si>
  <si>
    <t>75882-1</t>
  </si>
  <si>
    <t>Ferrari FXX K &amp; Development Center</t>
  </si>
  <si>
    <t>75883-1</t>
  </si>
  <si>
    <t>Mercedes AMG Petronas Formula One Team</t>
  </si>
  <si>
    <t>75884-1</t>
  </si>
  <si>
    <t>1968 Ford Mustang Fastback</t>
  </si>
  <si>
    <t>75885-1</t>
  </si>
  <si>
    <t>Ford Fiesta M-Sport WRC</t>
  </si>
  <si>
    <t>75886-1</t>
  </si>
  <si>
    <t>Ferrari 488 GT3 Scuderia Corsa</t>
  </si>
  <si>
    <t>75887-1</t>
  </si>
  <si>
    <t>Porsche 919 Hybrid</t>
  </si>
  <si>
    <t>75888-1</t>
  </si>
  <si>
    <t>Porsche 911 RSR and 911 Turbo 3.0</t>
  </si>
  <si>
    <t>75889-1</t>
  </si>
  <si>
    <t>Ferrari Ultimate Garage</t>
  </si>
  <si>
    <t>75894-1</t>
  </si>
  <si>
    <t>1967 Mini Cooper S Rally and 2018 MINI John Cooper Works Buggy</t>
  </si>
  <si>
    <t>Speed Champions - Mini</t>
  </si>
  <si>
    <t>75899-1</t>
  </si>
  <si>
    <t>LaFerrari</t>
  </si>
  <si>
    <t>75908-1</t>
  </si>
  <si>
    <t>458 Italia GT2</t>
  </si>
  <si>
    <t>75909-1</t>
  </si>
  <si>
    <t>McLaren P1</t>
  </si>
  <si>
    <t>75910-1</t>
  </si>
  <si>
    <t>Porsche 918 Spyder</t>
  </si>
  <si>
    <t>75911-1</t>
  </si>
  <si>
    <t>McLaren Mercedes Pit Stop</t>
  </si>
  <si>
    <t>75912-1</t>
  </si>
  <si>
    <t>Porsche 911 GT Finish Line</t>
  </si>
  <si>
    <t>75913-1</t>
  </si>
  <si>
    <t>F14 T &amp; Scuderia Ferrari Truck</t>
  </si>
  <si>
    <t>Date of Analysis</t>
  </si>
  <si>
    <t>Row Labels</t>
  </si>
  <si>
    <t>(blank)</t>
  </si>
  <si>
    <t>Grand Total</t>
  </si>
  <si>
    <t>Count of Set</t>
  </si>
  <si>
    <t>Average of Shelf Life - Years</t>
  </si>
  <si>
    <t>Average of ROI</t>
  </si>
  <si>
    <t>Average of Avg. Annual ROI</t>
  </si>
  <si>
    <t>(All)</t>
  </si>
  <si>
    <t xml:space="preserve">Please note: The content published by Brick Bucks does not constitute financial or professional advice. We are not financial advisors or professional fiduciaries. Results shown are not typical, and your results may vary. All content published by Brick Bucks is for your entertainment only.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</si>
</sst>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0.0"/>
    <numFmt numFmtId="165" formatCode="_(&quot;$&quot;* #,##0_);_(&quot;$&quot;* \(#,##0\);_(&quot;$&quot;* &quot;-&quot;??_);_(@_)"/>
  </numFmts>
  <fonts count="8" x14ac:knownFonts="1">
    <font>
      <sz val="11"/>
      <color theme="1"/>
      <name val="Calibri"/>
      <family val="2"/>
      <scheme val="minor"/>
    </font>
    <font>
      <sz val="11"/>
      <color theme="1"/>
      <name val="Calibri"/>
      <family val="2"/>
      <scheme val="minor"/>
    </font>
    <font>
      <sz val="18"/>
      <color theme="1"/>
      <name val="Calibri"/>
      <family val="2"/>
      <scheme val="minor"/>
    </font>
    <font>
      <sz val="14"/>
      <color theme="1"/>
      <name val="Calibri"/>
      <family val="2"/>
      <scheme val="minor"/>
    </font>
    <font>
      <sz val="12"/>
      <color theme="1"/>
      <name val="Calibri"/>
      <family val="2"/>
      <scheme val="minor"/>
    </font>
    <font>
      <b/>
      <sz val="14"/>
      <color theme="1"/>
      <name val="Calibri"/>
      <family val="2"/>
      <scheme val="minor"/>
    </font>
    <font>
      <b/>
      <sz val="14"/>
      <color theme="0"/>
      <name val="Calibri"/>
      <family val="2"/>
      <scheme val="minor"/>
    </font>
    <font>
      <sz val="11"/>
      <name val="Roboto"/>
    </font>
  </fonts>
  <fills count="5">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3" tint="-0.49998474074526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34">
    <xf numFmtId="0" fontId="0" fillId="0" borderId="0" xfId="0"/>
    <xf numFmtId="17" fontId="0" fillId="0" borderId="0" xfId="0" applyNumberFormat="1"/>
    <xf numFmtId="164" fontId="0" fillId="0" borderId="0" xfId="0" applyNumberFormat="1"/>
    <xf numFmtId="44" fontId="4" fillId="0" borderId="0" xfId="0" applyNumberFormat="1" applyFont="1"/>
    <xf numFmtId="0" fontId="5" fillId="0" borderId="0" xfId="0" applyFont="1"/>
    <xf numFmtId="0" fontId="5" fillId="0" borderId="0" xfId="0" applyFont="1" applyAlignment="1">
      <alignment wrapText="1"/>
    </xf>
    <xf numFmtId="165" fontId="3" fillId="0" borderId="0" xfId="1" applyNumberFormat="1" applyFont="1" applyFill="1" applyBorder="1"/>
    <xf numFmtId="9" fontId="3" fillId="0" borderId="0" xfId="2" applyFont="1" applyFill="1" applyBorder="1"/>
    <xf numFmtId="8" fontId="0" fillId="0" borderId="0" xfId="0" applyNumberFormat="1"/>
    <xf numFmtId="0" fontId="5" fillId="0" borderId="0" xfId="0" applyFont="1" applyAlignment="1">
      <alignment horizontal="center" wrapText="1"/>
    </xf>
    <xf numFmtId="0" fontId="0" fillId="0" borderId="0" xfId="0" applyAlignment="1">
      <alignment horizontal="center"/>
    </xf>
    <xf numFmtId="165" fontId="4" fillId="0" borderId="0" xfId="1" applyNumberFormat="1" applyFont="1" applyFill="1" applyBorder="1"/>
    <xf numFmtId="0" fontId="2" fillId="2" borderId="0" xfId="0" applyFont="1" applyFill="1"/>
    <xf numFmtId="0" fontId="0" fillId="2" borderId="0" xfId="0" applyFill="1"/>
    <xf numFmtId="0" fontId="0" fillId="2" borderId="0" xfId="0" applyFill="1" applyAlignment="1">
      <alignment horizontal="center"/>
    </xf>
    <xf numFmtId="44" fontId="4" fillId="2" borderId="0" xfId="0" applyNumberFormat="1" applyFont="1" applyFill="1"/>
    <xf numFmtId="17" fontId="0" fillId="2" borderId="0" xfId="0" applyNumberFormat="1" applyFill="1"/>
    <xf numFmtId="8" fontId="0" fillId="2" borderId="0" xfId="0" applyNumberFormat="1" applyFill="1"/>
    <xf numFmtId="164" fontId="0" fillId="2" borderId="0" xfId="0" applyNumberFormat="1" applyFill="1"/>
    <xf numFmtId="165" fontId="4" fillId="2" borderId="0" xfId="1" applyNumberFormat="1" applyFont="1" applyFill="1" applyBorder="1"/>
    <xf numFmtId="165" fontId="3" fillId="2" borderId="0" xfId="1" applyNumberFormat="1" applyFont="1" applyFill="1" applyBorder="1"/>
    <xf numFmtId="9" fontId="3" fillId="2" borderId="0" xfId="2" applyFont="1" applyFill="1" applyBorder="1"/>
    <xf numFmtId="0" fontId="0" fillId="0" borderId="0" xfId="0" pivotButton="1"/>
    <xf numFmtId="0" fontId="0" fillId="0" borderId="0" xfId="0" applyAlignment="1">
      <alignment horizontal="left"/>
    </xf>
    <xf numFmtId="2" fontId="0" fillId="0" borderId="0" xfId="0" applyNumberFormat="1"/>
    <xf numFmtId="9" fontId="0" fillId="0" borderId="0" xfId="0" applyNumberFormat="1"/>
    <xf numFmtId="0" fontId="0" fillId="3" borderId="0" xfId="0" applyFill="1"/>
    <xf numFmtId="0" fontId="0" fillId="0" borderId="1" xfId="0" applyBorder="1"/>
    <xf numFmtId="165" fontId="4" fillId="0" borderId="1" xfId="1" applyNumberFormat="1" applyFont="1" applyFill="1" applyBorder="1"/>
    <xf numFmtId="9" fontId="3" fillId="0" borderId="1" xfId="2" applyFont="1" applyFill="1" applyBorder="1"/>
    <xf numFmtId="0" fontId="6" fillId="4" borderId="1" xfId="0" applyFont="1" applyFill="1" applyBorder="1" applyAlignment="1">
      <alignment wrapText="1"/>
    </xf>
    <xf numFmtId="0" fontId="0" fillId="3" borderId="1" xfId="0" applyFill="1" applyBorder="1"/>
    <xf numFmtId="44" fontId="0" fillId="0" borderId="0" xfId="0" applyNumberFormat="1" applyAlignment="1">
      <alignment horizontal="left"/>
    </xf>
    <xf numFmtId="0" fontId="7" fillId="0" borderId="0" xfId="0" applyFont="1" applyAlignment="1">
      <alignment wrapText="1"/>
    </xf>
  </cellXfs>
  <cellStyles count="3">
    <cellStyle name="Currency" xfId="1" builtinId="4"/>
    <cellStyle name="Normal" xfId="0" builtinId="0"/>
    <cellStyle name="Percent" xfId="2" builtinId="5"/>
  </cellStyles>
  <dxfs count="10">
    <dxf>
      <numFmt numFmtId="34" formatCode="_(&quot;$&quot;* #,##0.00_);_(&quot;$&quot;* \(#,##0.00\);_(&quot;$&quot;* &quot;-&quot;??_);_(@_)"/>
    </dxf>
    <dxf>
      <numFmt numFmtId="13" formatCode="0%"/>
    </dxf>
    <dxf>
      <numFmt numFmtId="13" formatCode="0%"/>
    </dxf>
    <dxf>
      <numFmt numFmtId="2" formatCode="0.00"/>
    </dxf>
    <dxf>
      <numFmt numFmtId="13" formatCode="0%"/>
    </dxf>
    <dxf>
      <numFmt numFmtId="13" formatCode="0%"/>
    </dxf>
    <dxf>
      <numFmt numFmtId="2" formatCode="0.00"/>
    </dxf>
    <dxf>
      <numFmt numFmtId="13" formatCode="0%"/>
    </dxf>
    <dxf>
      <numFmt numFmtId="13" formatCode="0%"/>
    </dxf>
    <dxf>
      <numFmt numFmtId="2" formatCode="0.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lacon" refreshedDate="44487.571427430557" createdVersion="7" refreshedVersion="7" minRefreshableVersion="3" recordCount="37" xr:uid="{2173D22C-927A-41A0-8B60-760842C87568}">
  <cacheSource type="worksheet">
    <worksheetSource ref="A1:R1048576" sheet="Ranking"/>
  </cacheSource>
  <cacheFields count="19">
    <cacheField name="Rank" numFmtId="0">
      <sharedItems containsString="0" containsBlank="1" containsNumber="1" containsInteger="1" minValue="1" maxValue="28"/>
    </cacheField>
    <cacheField name="Set" numFmtId="0">
      <sharedItems containsBlank="1"/>
    </cacheField>
    <cacheField name="Subtheme" numFmtId="0">
      <sharedItems containsBlank="1" count="10">
        <s v="Speed Champions - Bugatti"/>
        <s v="Speed Champions - Chevrolet"/>
        <s v="Speed Champions - Ford"/>
        <s v="Speed Champions - Audi"/>
        <s v="Speed Champions - Mercedes"/>
        <s v="Speed Champions - McLaren"/>
        <s v="Speed Champions - Porsche"/>
        <s v="Speed Champions - Ferrari"/>
        <s v="Speed Champions - Mini"/>
        <m/>
      </sharedItems>
    </cacheField>
    <cacheField name="Set Number" numFmtId="0">
      <sharedItems containsBlank="1"/>
    </cacheField>
    <cacheField name="Number of Pieces" numFmtId="0">
      <sharedItems containsString="0" containsBlank="1" containsNumber="1" containsInteger="1" minValue="151" maxValue="941"/>
    </cacheField>
    <cacheField name="Price Per Piece" numFmtId="0">
      <sharedItems containsString="0" containsBlank="1" containsNumber="1" minValue="6.7393258426966293E-2" maxValue="0.11889417360285374" count="29">
        <n v="8.2817679558011045E-2"/>
        <n v="8.6647398843930634E-2"/>
        <n v="8.1027027027027035E-2"/>
        <n v="8.1939890710382504E-2"/>
        <n v="8.5657142857142862E-2"/>
        <n v="7.6479591836734695E-2"/>
        <n v="9.0301204819277114E-2"/>
        <n v="9.3105590062111804E-2"/>
        <n v="9.1963190184049082E-2"/>
        <n v="8.9226190476190473E-2"/>
        <n v="9.9271523178807955E-2"/>
        <n v="6.7393258426966293E-2"/>
        <n v="8.1467391304347825E-2"/>
        <n v="7.6700767263427103E-2"/>
        <n v="9.0331325301204815E-2"/>
        <n v="8.191256830601093E-2"/>
        <n v="9.7973856209150334E-2"/>
        <n v="7.5286144578313258E-2"/>
        <n v="7.38423645320197E-2"/>
        <n v="8.3743016759776537E-2"/>
        <n v="9.1402439024390242E-2"/>
        <n v="0.10625929861849095"/>
        <n v="9.5614754098360649E-2"/>
        <n v="0.10119433198380567"/>
        <n v="0.11311085972850678"/>
        <n v="9.0725952813067154E-2"/>
        <n v="0.10392931392931393"/>
        <n v="0.11889417360285374"/>
        <m/>
      </sharedItems>
    </cacheField>
    <cacheField name="Released" numFmtId="0">
      <sharedItems containsNonDate="0" containsDate="1" containsString="0" containsBlank="1" minDate="2015-03-01T00:00:00" maxDate="2019-01-02T00:00:00"/>
    </cacheField>
    <cacheField name="Retired" numFmtId="0">
      <sharedItems containsNonDate="0" containsDate="1" containsString="0" containsBlank="1" minDate="2016-12-01T00:00:00" maxDate="2020-11-02T00:00:00"/>
    </cacheField>
    <cacheField name="RRP" numFmtId="0">
      <sharedItems containsString="0" containsBlank="1" containsNumber="1" minValue="14.99" maxValue="99.99" count="6">
        <n v="14.99"/>
        <n v="29.99"/>
        <n v="49.99"/>
        <n v="99.99"/>
        <n v="69.989999999999995"/>
        <m/>
      </sharedItems>
    </cacheField>
    <cacheField name="Shelf Life - Days" numFmtId="0">
      <sharedItems containsString="0" containsBlank="1" containsNumber="1" containsInteger="1" minValue="275" maxValue="670"/>
    </cacheField>
    <cacheField name="Shelf Life - Years" numFmtId="0">
      <sharedItems containsString="0" containsBlank="1" containsNumber="1" minValue="0.75342465753424659" maxValue="1.8356164383561644" count="8">
        <n v="1.252054794520548"/>
        <n v="1.6712328767123288"/>
        <n v="1.7534246575342465"/>
        <n v="1.5013698630136987"/>
        <n v="0.75342465753424659"/>
        <n v="1.7561643835616438"/>
        <n v="1.8356164383561644"/>
        <m/>
      </sharedItems>
    </cacheField>
    <cacheField name="Date of Analysis" numFmtId="0">
      <sharedItems containsNonDate="0" containsDate="1" containsString="0" containsBlank="1" minDate="2021-10-18T00:00:00" maxDate="2021-10-19T00:00:00"/>
    </cacheField>
    <cacheField name="Days Since Retirement" numFmtId="0">
      <sharedItems containsString="0" containsBlank="1" containsNumber="1" containsInteger="1" minValue="351" maxValue="1782"/>
    </cacheField>
    <cacheField name="Years Since Retirement" numFmtId="0">
      <sharedItems containsString="0" containsBlank="1" containsNumber="1" minValue="0.9616438356164384" maxValue="4.882191780821918"/>
    </cacheField>
    <cacheField name="Current Price on eBay" numFmtId="0">
      <sharedItems containsString="0" containsBlank="1" containsNumber="1" containsInteger="1" minValue="33" maxValue="245"/>
    </cacheField>
    <cacheField name="Profit" numFmtId="0">
      <sharedItems containsString="0" containsBlank="1" containsNumber="1" minValue="9.509999999999998" maxValue="108.26"/>
    </cacheField>
    <cacheField name="ROI" numFmtId="0">
      <sharedItems containsString="0" containsBlank="1" containsNumber="1" minValue="0.14761476147614766" maxValue="6.3715810540360245"/>
    </cacheField>
    <cacheField name="Avg. Annual ROI" numFmtId="0">
      <sharedItems containsString="0" containsBlank="1" containsNumber="1" minValue="7.8427056679467103E-2" maxValue="1.8830988540268412"/>
    </cacheField>
    <cacheField name="Notes"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7">
  <r>
    <n v="1"/>
    <s v="Bugatti Chiron"/>
    <x v="0"/>
    <s v="75878-1"/>
    <n v="181"/>
    <x v="0"/>
    <d v="2017-03-01T00:00:00"/>
    <d v="2018-06-01T00:00:00"/>
    <x v="0"/>
    <n v="457"/>
    <x v="0"/>
    <d v="2021-10-18T00:00:00"/>
    <n v="1235"/>
    <n v="3.3835616438356166"/>
    <n v="130"/>
    <n v="95.51"/>
    <n v="6.3715810540360245"/>
    <n v="1.8830988540268412"/>
    <m/>
  </r>
  <r>
    <n v="2"/>
    <s v="Chevrolet Corvette Z06"/>
    <x v="1"/>
    <s v="75870-1"/>
    <n v="173"/>
    <x v="1"/>
    <d v="2016-03-01T00:00:00"/>
    <d v="2017-11-01T00:00:00"/>
    <x v="0"/>
    <n v="610"/>
    <x v="1"/>
    <d v="2021-10-18T00:00:00"/>
    <n v="1447"/>
    <n v="3.9643835616438357"/>
    <n v="95"/>
    <n v="65.760000000000005"/>
    <n v="4.3869246164109406"/>
    <n v="1.106584301997231"/>
    <m/>
  </r>
  <r>
    <n v="3"/>
    <s v="Ford Mustang GT"/>
    <x v="2"/>
    <s v="75871-1"/>
    <n v="185"/>
    <x v="2"/>
    <d v="2016-03-01T00:00:00"/>
    <d v="2017-12-01T00:00:00"/>
    <x v="0"/>
    <n v="640"/>
    <x v="2"/>
    <d v="2021-10-18T00:00:00"/>
    <n v="1417"/>
    <n v="3.882191780821918"/>
    <n v="85"/>
    <n v="57.26"/>
    <n v="3.8198799199466311"/>
    <n v="0.98394930894884991"/>
    <m/>
  </r>
  <r>
    <n v="4"/>
    <s v="2016 Ford GT &amp; 1966 Ford GT40"/>
    <x v="2"/>
    <s v="75881-1"/>
    <n v="366"/>
    <x v="3"/>
    <d v="2017-03-01T00:00:00"/>
    <d v="2018-12-01T00:00:00"/>
    <x v="1"/>
    <n v="640"/>
    <x v="2"/>
    <d v="2021-10-18T00:00:00"/>
    <n v="1052"/>
    <n v="2.882191780821918"/>
    <n v="120"/>
    <n v="72.010000000000005"/>
    <n v="2.4011337112370792"/>
    <n v="0.83309297015354933"/>
    <m/>
  </r>
  <r>
    <n v="5"/>
    <s v="Audi R8 LMS ultra"/>
    <x v="3"/>
    <s v="75873-1"/>
    <n v="175"/>
    <x v="4"/>
    <d v="2016-03-01T00:00:00"/>
    <d v="2017-11-01T00:00:00"/>
    <x v="0"/>
    <n v="610"/>
    <x v="1"/>
    <d v="2021-10-18T00:00:00"/>
    <n v="1447"/>
    <n v="3.9643835616438357"/>
    <n v="70"/>
    <n v="44.51"/>
    <n v="2.9693128752501665"/>
    <n v="0.7489973735081622"/>
    <m/>
  </r>
  <r>
    <n v="6"/>
    <s v="Mercedes-AMG GT3"/>
    <x v="4"/>
    <s v="75877-1"/>
    <n v="196"/>
    <x v="5"/>
    <d v="2017-03-01T00:00:00"/>
    <d v="2018-12-01T00:00:00"/>
    <x v="0"/>
    <n v="640"/>
    <x v="2"/>
    <d v="2021-10-18T00:00:00"/>
    <n v="1052"/>
    <n v="2.882191780821918"/>
    <n v="53"/>
    <n v="30.059999999999995"/>
    <n v="2.00533689126084"/>
    <n v="0.69576802786141312"/>
    <m/>
  </r>
  <r>
    <n v="7"/>
    <s v="Audi R18 e-tron quattro"/>
    <x v="3"/>
    <s v="75872-1"/>
    <n v="166"/>
    <x v="6"/>
    <d v="2016-03-01T00:00:00"/>
    <d v="2017-12-01T00:00:00"/>
    <x v="0"/>
    <n v="640"/>
    <x v="2"/>
    <d v="2021-10-18T00:00:00"/>
    <n v="1417"/>
    <n v="3.882191780821918"/>
    <n v="65"/>
    <n v="40.26"/>
    <n v="2.6857905270180118"/>
    <n v="0.69182324796159089"/>
    <m/>
  </r>
  <r>
    <n v="8"/>
    <s v="McLaren 720S"/>
    <x v="5"/>
    <s v="75880-1"/>
    <n v="161"/>
    <x v="7"/>
    <d v="2017-06-01T00:00:00"/>
    <d v="2018-12-01T00:00:00"/>
    <x v="0"/>
    <n v="548"/>
    <x v="3"/>
    <d v="2021-10-18T00:00:00"/>
    <n v="1052"/>
    <n v="2.882191780821918"/>
    <n v="50"/>
    <n v="27.509999999999998"/>
    <n v="1.8352234823215476"/>
    <n v="0.63674578996897802"/>
    <s v="orange"/>
  </r>
  <r>
    <n v="9"/>
    <s v="Porsche 919 Hybrid"/>
    <x v="6"/>
    <s v="75887-1"/>
    <n v="163"/>
    <x v="8"/>
    <d v="2018-03-01T00:00:00"/>
    <d v="2018-12-01T00:00:00"/>
    <x v="0"/>
    <n v="275"/>
    <x v="4"/>
    <d v="2021-10-18T00:00:00"/>
    <n v="1052"/>
    <n v="2.882191780821918"/>
    <n v="50"/>
    <n v="27.509999999999998"/>
    <n v="1.8352234823215476"/>
    <n v="0.63674578996897802"/>
    <m/>
  </r>
  <r>
    <n v="10"/>
    <s v="McLaren P1"/>
    <x v="5"/>
    <s v="75909-1"/>
    <n v="168"/>
    <x v="9"/>
    <d v="2015-03-01T00:00:00"/>
    <d v="2016-12-01T00:00:00"/>
    <x v="0"/>
    <n v="641"/>
    <x v="5"/>
    <d v="2021-10-18T00:00:00"/>
    <n v="1782"/>
    <n v="4.882191780821918"/>
    <n v="70"/>
    <n v="44.51"/>
    <n v="2.9693128752501665"/>
    <n v="0.60819259229310363"/>
    <m/>
  </r>
  <r>
    <n v="11"/>
    <s v="Porsche 918 Spyder"/>
    <x v="6"/>
    <s v="75910-1"/>
    <n v="151"/>
    <x v="10"/>
    <d v="2015-03-01T00:00:00"/>
    <d v="2016-12-01T00:00:00"/>
    <x v="0"/>
    <n v="641"/>
    <x v="5"/>
    <d v="2021-10-18T00:00:00"/>
    <n v="1782"/>
    <n v="4.882191780821918"/>
    <n v="70"/>
    <n v="44.51"/>
    <n v="2.9693128752501665"/>
    <n v="0.60819259229310363"/>
    <m/>
  </r>
  <r>
    <n v="12"/>
    <s v="Chevrolet Camaro Drag Race"/>
    <x v="1"/>
    <s v="75874-1"/>
    <n v="445"/>
    <x v="11"/>
    <d v="2016-03-01T00:00:00"/>
    <d v="2017-11-01T00:00:00"/>
    <x v="1"/>
    <n v="610"/>
    <x v="1"/>
    <d v="2021-10-18T00:00:00"/>
    <n v="1447"/>
    <n v="3.9643835616438357"/>
    <n v="120"/>
    <n v="72.010000000000005"/>
    <n v="2.4011337112370792"/>
    <n v="0.60567643718143327"/>
    <m/>
  </r>
  <r>
    <n v="13"/>
    <s v="Scuderia Ferrari SF16-H"/>
    <x v="7"/>
    <s v="75879-1"/>
    <n v="184"/>
    <x v="12"/>
    <d v="2017-03-01T00:00:00"/>
    <d v="2018-12-01T00:00:00"/>
    <x v="0"/>
    <n v="640"/>
    <x v="2"/>
    <d v="2021-10-18T00:00:00"/>
    <n v="1052"/>
    <n v="2.882191780821918"/>
    <n v="45"/>
    <n v="23.259999999999998"/>
    <n v="1.5517011340893927"/>
    <n v="0.53837539348158581"/>
    <m/>
  </r>
  <r>
    <n v="14"/>
    <s v="Porsche 911 RSR and 911 Turbo 3.0"/>
    <x v="6"/>
    <s v="75888-1"/>
    <n v="391"/>
    <x v="13"/>
    <d v="2018-03-01T00:00:00"/>
    <d v="2019-12-01T00:00:00"/>
    <x v="1"/>
    <n v="640"/>
    <x v="2"/>
    <d v="2021-10-18T00:00:00"/>
    <n v="687"/>
    <n v="1.8821917808219177"/>
    <n v="70"/>
    <n v="29.51"/>
    <n v="0.98399466488829623"/>
    <n v="0.52279192530455332"/>
    <m/>
  </r>
  <r>
    <n v="15"/>
    <s v="McLaren Mercedes Pit Stop"/>
    <x v="5"/>
    <s v="75911-1"/>
    <n v="332"/>
    <x v="14"/>
    <d v="2015-03-01T00:00:00"/>
    <d v="2016-12-01T00:00:00"/>
    <x v="1"/>
    <n v="641"/>
    <x v="5"/>
    <d v="2021-10-18T00:00:00"/>
    <n v="1782"/>
    <n v="4.882191780821918"/>
    <n v="125"/>
    <n v="76.260000000000005"/>
    <n v="2.5428476158719575"/>
    <n v="0.52084140280205637"/>
    <m/>
  </r>
  <r>
    <n v="16"/>
    <s v="1968 Ford Mustang Fastback"/>
    <x v="2"/>
    <s v="75884-1"/>
    <n v="183"/>
    <x v="15"/>
    <d v="2018-03-01T00:00:00"/>
    <d v="2019-12-01T00:00:00"/>
    <x v="0"/>
    <n v="640"/>
    <x v="2"/>
    <d v="2021-10-18T00:00:00"/>
    <n v="687"/>
    <n v="1.8821917808219177"/>
    <n v="34"/>
    <n v="13.909999999999998"/>
    <n v="0.92795196797865231"/>
    <n v="0.49301669332199144"/>
    <m/>
  </r>
  <r>
    <n v="17"/>
    <s v="458 Italia GT2"/>
    <x v="7"/>
    <s v="75908-1"/>
    <n v="153"/>
    <x v="16"/>
    <d v="2015-03-01T00:00:00"/>
    <d v="2016-12-01T00:00:00"/>
    <x v="0"/>
    <n v="641"/>
    <x v="5"/>
    <d v="2021-10-18T00:00:00"/>
    <n v="1782"/>
    <n v="4.882191780821918"/>
    <n v="60"/>
    <n v="36.01"/>
    <n v="2.4022681787858571"/>
    <n v="0.49204707365703582"/>
    <m/>
  </r>
  <r>
    <n v="18"/>
    <s v="Ford F-150 Raptor &amp; Ford Model A Hot Rod"/>
    <x v="2"/>
    <s v="75875-1"/>
    <n v="664"/>
    <x v="17"/>
    <d v="2016-03-01T00:00:00"/>
    <d v="2017-12-01T00:00:00"/>
    <x v="2"/>
    <n v="640"/>
    <x v="2"/>
    <d v="2021-10-18T00:00:00"/>
    <n v="1417"/>
    <n v="3.882191780821918"/>
    <n v="170"/>
    <n v="94.509999999999991"/>
    <n v="1.8905781156231243"/>
    <n v="0.48698730571802423"/>
    <m/>
  </r>
  <r>
    <n v="19"/>
    <s v="Ford Fiesta M-Sport WRC"/>
    <x v="2"/>
    <s v="75885-1"/>
    <n v="203"/>
    <x v="18"/>
    <d v="2018-03-01T00:00:00"/>
    <d v="2019-12-01T00:00:00"/>
    <x v="0"/>
    <n v="640"/>
    <x v="2"/>
    <d v="2021-10-18T00:00:00"/>
    <n v="687"/>
    <n v="1.8821917808219177"/>
    <n v="33"/>
    <n v="13.06"/>
    <n v="0.87124749833222148"/>
    <n v="0.46288986447053981"/>
    <m/>
  </r>
  <r>
    <n v="20"/>
    <s v="Ferrari 488 GT3 Scuderia Corsa"/>
    <x v="7"/>
    <s v="75886-1"/>
    <n v="179"/>
    <x v="19"/>
    <d v="2018-03-01T00:00:00"/>
    <d v="2019-12-01T00:00:00"/>
    <x v="0"/>
    <n v="640"/>
    <x v="2"/>
    <d v="2021-10-18T00:00:00"/>
    <n v="687"/>
    <n v="1.8821917808219177"/>
    <n v="33"/>
    <n v="13.06"/>
    <n v="0.87124749833222148"/>
    <n v="0.46288986447053981"/>
    <m/>
  </r>
  <r>
    <n v="21"/>
    <s v="LaFerrari"/>
    <x v="7"/>
    <s v="75899-1"/>
    <n v="164"/>
    <x v="20"/>
    <d v="2015-03-01T00:00:00"/>
    <d v="2016-12-01T00:00:00"/>
    <x v="0"/>
    <n v="641"/>
    <x v="5"/>
    <d v="2021-10-18T00:00:00"/>
    <n v="1782"/>
    <n v="4.882191780821918"/>
    <n v="55"/>
    <n v="31.759999999999998"/>
    <n v="2.1187458305537024"/>
    <n v="0.43397431433900185"/>
    <m/>
  </r>
  <r>
    <n v="22"/>
    <s v="Mercedes AMG Petronas Formula One Team"/>
    <x v="4"/>
    <s v="75883-1"/>
    <n v="941"/>
    <x v="21"/>
    <d v="2017-03-01T00:00:00"/>
    <d v="2018-12-01T00:00:00"/>
    <x v="3"/>
    <n v="640"/>
    <x v="2"/>
    <d v="2021-10-18T00:00:00"/>
    <n v="1052"/>
    <n v="2.882191780821918"/>
    <n v="235"/>
    <n v="99.76"/>
    <n v="0.99769976997699783"/>
    <n v="0.34616009129430059"/>
    <m/>
  </r>
  <r>
    <n v="23"/>
    <s v="Porsche 919 Hybrid and 917K Pit Lane"/>
    <x v="6"/>
    <s v="75876-1"/>
    <n v="732"/>
    <x v="22"/>
    <d v="2016-03-01T00:00:00"/>
    <d v="2017-12-01T00:00:00"/>
    <x v="4"/>
    <n v="640"/>
    <x v="2"/>
    <d v="2021-10-18T00:00:00"/>
    <n v="1417"/>
    <n v="3.882191780821918"/>
    <n v="190"/>
    <n v="91.51"/>
    <n v="1.3074724960708675"/>
    <n v="0.33678719905848031"/>
    <m/>
  </r>
  <r>
    <n v="24"/>
    <s v="Ferrari FXX K &amp; Development Center"/>
    <x v="7"/>
    <s v="75882-1"/>
    <n v="494"/>
    <x v="23"/>
    <d v="2017-03-01T00:00:00"/>
    <d v="2017-12-01T00:00:00"/>
    <x v="2"/>
    <n v="275"/>
    <x v="4"/>
    <d v="2021-10-18T00:00:00"/>
    <n v="1417"/>
    <n v="3.882191780821918"/>
    <n v="130"/>
    <n v="60.51"/>
    <n v="1.2104420884176834"/>
    <n v="0.31179348078507724"/>
    <m/>
  </r>
  <r>
    <n v="25"/>
    <s v="F14 T &amp; Scuderia Ferrari Truck"/>
    <x v="7"/>
    <s v="75913-1"/>
    <n v="884"/>
    <x v="24"/>
    <d v="2015-03-01T00:00:00"/>
    <d v="2016-12-01T00:00:00"/>
    <x v="3"/>
    <n v="641"/>
    <x v="5"/>
    <d v="2021-10-18T00:00:00"/>
    <n v="1782"/>
    <n v="4.882191780821918"/>
    <n v="245"/>
    <n v="108.26"/>
    <n v="1.0827082708270828"/>
    <n v="0.22176684559589518"/>
    <m/>
  </r>
  <r>
    <n v="26"/>
    <s v="Porsche 911 GT Finish Line"/>
    <x v="6"/>
    <s v="75912-1"/>
    <n v="551"/>
    <x v="25"/>
    <d v="2015-03-01T00:00:00"/>
    <d v="2016-12-01T00:00:00"/>
    <x v="2"/>
    <n v="641"/>
    <x v="5"/>
    <d v="2021-10-18T00:00:00"/>
    <n v="1782"/>
    <n v="4.882191780821918"/>
    <n v="120"/>
    <n v="52.01"/>
    <n v="1.0404080816163233"/>
    <n v="0.2131026654264635"/>
    <m/>
  </r>
  <r>
    <n v="27"/>
    <s v="1967 Mini Cooper S Rally and 2018 MINI John Cooper Works Buggy"/>
    <x v="8"/>
    <s v="75894-1"/>
    <n v="481"/>
    <x v="26"/>
    <d v="2019-01-01T00:00:00"/>
    <d v="2020-11-01T00:00:00"/>
    <x v="2"/>
    <n v="670"/>
    <x v="6"/>
    <d v="2021-10-18T00:00:00"/>
    <n v="351"/>
    <n v="0.9616438356164384"/>
    <n v="70"/>
    <n v="9.509999999999998"/>
    <n v="0.19023804760952187"/>
    <n v="0.1978258899643176"/>
    <m/>
  </r>
  <r>
    <n v="28"/>
    <s v="Ferrari Ultimate Garage"/>
    <x v="7"/>
    <s v="75889-1"/>
    <n v="841"/>
    <x v="27"/>
    <d v="2018-03-01T00:00:00"/>
    <d v="2019-12-01T00:00:00"/>
    <x v="3"/>
    <n v="640"/>
    <x v="2"/>
    <d v="2021-10-18T00:00:00"/>
    <n v="687"/>
    <n v="1.8821917808219177"/>
    <n v="135"/>
    <n v="14.760000000000005"/>
    <n v="0.14761476147614766"/>
    <n v="7.8427056679467103E-2"/>
    <m/>
  </r>
  <r>
    <m/>
    <m/>
    <x v="9"/>
    <m/>
    <m/>
    <x v="28"/>
    <m/>
    <m/>
    <x v="5"/>
    <m/>
    <x v="7"/>
    <m/>
    <m/>
    <m/>
    <m/>
    <m/>
    <m/>
    <m/>
    <m/>
  </r>
  <r>
    <m/>
    <m/>
    <x v="9"/>
    <m/>
    <m/>
    <x v="28"/>
    <m/>
    <m/>
    <x v="5"/>
    <m/>
    <x v="7"/>
    <m/>
    <m/>
    <m/>
    <m/>
    <m/>
    <m/>
    <m/>
    <m/>
  </r>
  <r>
    <m/>
    <m/>
    <x v="9"/>
    <m/>
    <m/>
    <x v="28"/>
    <m/>
    <m/>
    <x v="5"/>
    <m/>
    <x v="7"/>
    <m/>
    <m/>
    <m/>
    <m/>
    <m/>
    <m/>
    <m/>
    <m/>
  </r>
  <r>
    <m/>
    <m/>
    <x v="9"/>
    <m/>
    <m/>
    <x v="28"/>
    <m/>
    <m/>
    <x v="5"/>
    <m/>
    <x v="7"/>
    <m/>
    <m/>
    <m/>
    <m/>
    <m/>
    <m/>
    <m/>
    <m/>
  </r>
  <r>
    <m/>
    <m/>
    <x v="9"/>
    <m/>
    <m/>
    <x v="28"/>
    <m/>
    <m/>
    <x v="5"/>
    <m/>
    <x v="7"/>
    <m/>
    <m/>
    <m/>
    <m/>
    <m/>
    <m/>
    <m/>
    <m/>
  </r>
  <r>
    <m/>
    <m/>
    <x v="9"/>
    <m/>
    <m/>
    <x v="28"/>
    <m/>
    <m/>
    <x v="5"/>
    <m/>
    <x v="7"/>
    <m/>
    <m/>
    <m/>
    <m/>
    <m/>
    <m/>
    <m/>
    <m/>
  </r>
  <r>
    <m/>
    <m/>
    <x v="9"/>
    <m/>
    <m/>
    <x v="28"/>
    <m/>
    <m/>
    <x v="5"/>
    <m/>
    <x v="7"/>
    <m/>
    <m/>
    <m/>
    <m/>
    <m/>
    <m/>
    <m/>
    <m/>
  </r>
  <r>
    <m/>
    <m/>
    <x v="9"/>
    <m/>
    <m/>
    <x v="28"/>
    <m/>
    <m/>
    <x v="5"/>
    <m/>
    <x v="7"/>
    <m/>
    <m/>
    <m/>
    <m/>
    <m/>
    <m/>
    <m/>
    <m/>
  </r>
  <r>
    <m/>
    <m/>
    <x v="9"/>
    <m/>
    <m/>
    <x v="28"/>
    <m/>
    <m/>
    <x v="5"/>
    <m/>
    <x v="7"/>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49201DB-1C38-4D4D-B921-7AFCBE302AAD}" name="PivotTable1" cacheId="2"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location ref="A3:E14" firstHeaderRow="0" firstDataRow="1" firstDataCol="1" rowPageCount="1" colPageCount="1"/>
  <pivotFields count="19">
    <pivotField showAll="0"/>
    <pivotField dataField="1" showAll="0"/>
    <pivotField axis="axisRow" showAll="0" sortType="descending">
      <items count="11">
        <item x="3"/>
        <item x="0"/>
        <item x="1"/>
        <item x="7"/>
        <item x="2"/>
        <item x="5"/>
        <item x="4"/>
        <item x="8"/>
        <item x="6"/>
        <item x="9"/>
        <item t="default"/>
      </items>
      <autoSortScope>
        <pivotArea dataOnly="0" outline="0" fieldPosition="0">
          <references count="1">
            <reference field="4294967294" count="1" selected="0">
              <x v="3"/>
            </reference>
          </references>
        </pivotArea>
      </autoSortScope>
    </pivotField>
    <pivotField showAll="0"/>
    <pivotField showAll="0"/>
    <pivotField showAll="0"/>
    <pivotField showAll="0"/>
    <pivotField showAll="0"/>
    <pivotField axis="axisPage" multipleItemSelectionAllowed="1" showAll="0">
      <items count="7">
        <item x="0"/>
        <item x="1"/>
        <item x="2"/>
        <item x="4"/>
        <item x="3"/>
        <item x="5"/>
        <item t="default"/>
      </items>
    </pivotField>
    <pivotField showAll="0"/>
    <pivotField dataField="1" showAll="0"/>
    <pivotField showAll="0"/>
    <pivotField showAll="0"/>
    <pivotField showAll="0"/>
    <pivotField showAll="0"/>
    <pivotField showAll="0"/>
    <pivotField dataField="1" showAll="0"/>
    <pivotField dataField="1" showAll="0"/>
    <pivotField showAll="0"/>
  </pivotFields>
  <rowFields count="1">
    <field x="2"/>
  </rowFields>
  <rowItems count="11">
    <i>
      <x v="1"/>
    </i>
    <i>
      <x v="2"/>
    </i>
    <i>
      <x/>
    </i>
    <i>
      <x v="4"/>
    </i>
    <i>
      <x v="5"/>
    </i>
    <i>
      <x v="6"/>
    </i>
    <i>
      <x v="8"/>
    </i>
    <i>
      <x v="3"/>
    </i>
    <i>
      <x v="7"/>
    </i>
    <i>
      <x v="9"/>
    </i>
    <i t="grand">
      <x/>
    </i>
  </rowItems>
  <colFields count="1">
    <field x="-2"/>
  </colFields>
  <colItems count="4">
    <i>
      <x/>
    </i>
    <i i="1">
      <x v="1"/>
    </i>
    <i i="2">
      <x v="2"/>
    </i>
    <i i="3">
      <x v="3"/>
    </i>
  </colItems>
  <pageFields count="1">
    <pageField fld="8" hier="-1"/>
  </pageFields>
  <dataFields count="4">
    <dataField name="Count of Set" fld="1" subtotal="count" baseField="0" baseItem="0"/>
    <dataField name="Average of Shelf Life - Years" fld="10" subtotal="average" baseField="2" baseItem="0"/>
    <dataField name="Average of ROI" fld="16" subtotal="average" baseField="2" baseItem="2"/>
    <dataField name="Average of Avg. Annual ROI" fld="17" subtotal="average" baseField="2" baseItem="8"/>
  </dataFields>
  <formats count="6">
    <format dxfId="9">
      <pivotArea collapsedLevelsAreSubtotals="1" fieldPosition="0">
        <references count="2">
          <reference field="4294967294" count="1" selected="0">
            <x v="1"/>
          </reference>
          <reference field="2" count="9">
            <x v="0"/>
            <x v="1"/>
            <x v="2"/>
            <x v="3"/>
            <x v="4"/>
            <x v="5"/>
            <x v="6"/>
            <x v="7"/>
            <x v="8"/>
          </reference>
        </references>
      </pivotArea>
    </format>
    <format dxfId="8">
      <pivotArea collapsedLevelsAreSubtotals="1" fieldPosition="0">
        <references count="2">
          <reference field="4294967294" count="1" selected="0">
            <x v="2"/>
          </reference>
          <reference field="2" count="9">
            <x v="0"/>
            <x v="1"/>
            <x v="2"/>
            <x v="3"/>
            <x v="4"/>
            <x v="5"/>
            <x v="6"/>
            <x v="7"/>
            <x v="8"/>
          </reference>
        </references>
      </pivotArea>
    </format>
    <format dxfId="7">
      <pivotArea collapsedLevelsAreSubtotals="1" fieldPosition="0">
        <references count="2">
          <reference field="4294967294" count="1" selected="0">
            <x v="3"/>
          </reference>
          <reference field="2" count="9">
            <x v="0"/>
            <x v="1"/>
            <x v="2"/>
            <x v="3"/>
            <x v="4"/>
            <x v="5"/>
            <x v="6"/>
            <x v="7"/>
            <x v="8"/>
          </reference>
        </references>
      </pivotArea>
    </format>
    <format dxfId="6">
      <pivotArea field="2" grandRow="1" outline="0" collapsedLevelsAreSubtotals="1" axis="axisRow" fieldPosition="0">
        <references count="1">
          <reference field="4294967294" count="1" selected="0">
            <x v="1"/>
          </reference>
        </references>
      </pivotArea>
    </format>
    <format dxfId="5">
      <pivotArea field="2" grandRow="1" outline="0" collapsedLevelsAreSubtotals="1" axis="axisRow" fieldPosition="0">
        <references count="1">
          <reference field="4294967294" count="1" selected="0">
            <x v="2"/>
          </reference>
        </references>
      </pivotArea>
    </format>
    <format dxfId="4">
      <pivotArea field="2" grandRow="1" outline="0" collapsedLevelsAreSubtotals="1" axis="axisRow" fieldPosition="0">
        <references count="1">
          <reference field="4294967294" count="1" selected="0">
            <x v="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5F79B42-63FA-44EE-A3A0-47C8A7F9A752}" name="PivotTable2" cacheId="2"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location ref="A3:E10" firstHeaderRow="0" firstDataRow="1" firstDataCol="1"/>
  <pivotFields count="19">
    <pivotField showAll="0"/>
    <pivotField dataField="1" showAll="0"/>
    <pivotField showAll="0"/>
    <pivotField showAll="0"/>
    <pivotField showAll="0"/>
    <pivotField showAll="0"/>
    <pivotField showAll="0"/>
    <pivotField showAll="0"/>
    <pivotField axis="axisRow" showAll="0">
      <items count="7">
        <item x="0"/>
        <item x="1"/>
        <item x="2"/>
        <item x="4"/>
        <item x="3"/>
        <item x="5"/>
        <item t="default"/>
      </items>
    </pivotField>
    <pivotField showAll="0"/>
    <pivotField dataField="1" showAll="0"/>
    <pivotField showAll="0"/>
    <pivotField showAll="0"/>
    <pivotField showAll="0"/>
    <pivotField showAll="0"/>
    <pivotField showAll="0"/>
    <pivotField dataField="1" showAll="0"/>
    <pivotField dataField="1" showAll="0"/>
    <pivotField showAll="0"/>
  </pivotFields>
  <rowFields count="1">
    <field x="8"/>
  </rowFields>
  <rowItems count="7">
    <i>
      <x/>
    </i>
    <i>
      <x v="1"/>
    </i>
    <i>
      <x v="2"/>
    </i>
    <i>
      <x v="3"/>
    </i>
    <i>
      <x v="4"/>
    </i>
    <i>
      <x v="5"/>
    </i>
    <i t="grand">
      <x/>
    </i>
  </rowItems>
  <colFields count="1">
    <field x="-2"/>
  </colFields>
  <colItems count="4">
    <i>
      <x/>
    </i>
    <i i="1">
      <x v="1"/>
    </i>
    <i i="2">
      <x v="2"/>
    </i>
    <i i="3">
      <x v="3"/>
    </i>
  </colItems>
  <dataFields count="4">
    <dataField name="Count of Set" fld="1" subtotal="count" baseField="0" baseItem="0"/>
    <dataField name="Average of Shelf Life - Years" fld="10" subtotal="average" baseField="8" baseItem="0"/>
    <dataField name="Average of ROI" fld="16" subtotal="average" baseField="8" baseItem="0"/>
    <dataField name="Average of Avg. Annual ROI" fld="17" subtotal="average" baseField="8" baseItem="0"/>
  </dataFields>
  <formats count="4">
    <format dxfId="3">
      <pivotArea collapsedLevelsAreSubtotals="1" fieldPosition="0">
        <references count="2">
          <reference field="4294967294" count="1" selected="0">
            <x v="1"/>
          </reference>
          <reference field="8" count="5">
            <x v="0"/>
            <x v="1"/>
            <x v="2"/>
            <x v="3"/>
            <x v="4"/>
          </reference>
        </references>
      </pivotArea>
    </format>
    <format dxfId="2">
      <pivotArea collapsedLevelsAreSubtotals="1" fieldPosition="0">
        <references count="2">
          <reference field="4294967294" count="1" selected="0">
            <x v="2"/>
          </reference>
          <reference field="8" count="5">
            <x v="0"/>
            <x v="1"/>
            <x v="2"/>
            <x v="3"/>
            <x v="4"/>
          </reference>
        </references>
      </pivotArea>
    </format>
    <format dxfId="1">
      <pivotArea collapsedLevelsAreSubtotals="1" fieldPosition="0">
        <references count="2">
          <reference field="4294967294" count="1" selected="0">
            <x v="3"/>
          </reference>
          <reference field="8" count="5">
            <x v="0"/>
            <x v="1"/>
            <x v="2"/>
            <x v="3"/>
            <x v="4"/>
          </reference>
        </references>
      </pivotArea>
    </format>
    <format dxfId="0">
      <pivotArea dataOnly="0" labelOnly="1" fieldPosition="0">
        <references count="1">
          <reference field="8" count="5">
            <x v="0"/>
            <x v="1"/>
            <x v="2"/>
            <x v="3"/>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DCB66-2106-44C2-A660-90E21C4F0BDB}">
  <dimension ref="A1:R37"/>
  <sheetViews>
    <sheetView tabSelected="1" zoomScale="115" zoomScaleNormal="115" workbookViewId="0">
      <selection activeCell="C6" sqref="C6"/>
    </sheetView>
  </sheetViews>
  <sheetFormatPr defaultRowHeight="15" x14ac:dyDescent="0.25"/>
  <cols>
    <col min="1" max="1" width="7.42578125" customWidth="1"/>
    <col min="2" max="2" width="29.42578125" customWidth="1"/>
    <col min="3" max="3" width="34.42578125" customWidth="1"/>
    <col min="4" max="4" width="14.7109375" style="10" customWidth="1"/>
    <col min="5" max="5" width="12" customWidth="1"/>
    <col min="6" max="6" width="12.140625" customWidth="1"/>
    <col min="7" max="7" width="12.7109375" customWidth="1"/>
    <col min="8" max="8" width="12.85546875" customWidth="1"/>
    <col min="9" max="9" width="11.5703125" customWidth="1"/>
    <col min="10" max="10" width="15.28515625" customWidth="1"/>
    <col min="11" max="11" width="13.85546875" customWidth="1"/>
    <col min="12" max="12" width="12.140625" customWidth="1"/>
    <col min="13" max="13" width="19" customWidth="1"/>
    <col min="14" max="14" width="14.42578125" customWidth="1"/>
    <col min="15" max="15" width="17" customWidth="1"/>
    <col min="16" max="16" width="12.28515625" customWidth="1"/>
    <col min="17" max="17" width="14.7109375" customWidth="1"/>
    <col min="18" max="18" width="11.85546875" customWidth="1"/>
  </cols>
  <sheetData>
    <row r="1" spans="1:18" ht="56.25" x14ac:dyDescent="0.3">
      <c r="A1" s="4" t="s">
        <v>0</v>
      </c>
      <c r="B1" s="4" t="s">
        <v>1</v>
      </c>
      <c r="C1" s="4" t="s">
        <v>2</v>
      </c>
      <c r="D1" s="9" t="s">
        <v>3</v>
      </c>
      <c r="E1" s="5" t="s">
        <v>4</v>
      </c>
      <c r="F1" s="5" t="s">
        <v>16</v>
      </c>
      <c r="G1" s="5" t="s">
        <v>5</v>
      </c>
      <c r="H1" s="5" t="s">
        <v>6</v>
      </c>
      <c r="I1" s="5" t="s">
        <v>7</v>
      </c>
      <c r="J1" s="5" t="s">
        <v>8</v>
      </c>
      <c r="K1" s="5" t="s">
        <v>9</v>
      </c>
      <c r="L1" s="5" t="s">
        <v>82</v>
      </c>
      <c r="M1" s="5" t="s">
        <v>10</v>
      </c>
      <c r="N1" s="5" t="s">
        <v>11</v>
      </c>
      <c r="O1" s="5" t="s">
        <v>12</v>
      </c>
      <c r="P1" s="5" t="s">
        <v>13</v>
      </c>
      <c r="Q1" s="5" t="s">
        <v>14</v>
      </c>
      <c r="R1" s="5" t="s">
        <v>15</v>
      </c>
    </row>
    <row r="2" spans="1:18" ht="23.25" x14ac:dyDescent="0.35">
      <c r="A2" s="12">
        <v>1</v>
      </c>
      <c r="B2" s="13" t="s">
        <v>40</v>
      </c>
      <c r="C2" s="13" t="s">
        <v>41</v>
      </c>
      <c r="D2" s="14" t="s">
        <v>39</v>
      </c>
      <c r="E2" s="13">
        <v>181</v>
      </c>
      <c r="F2" s="15">
        <f t="shared" ref="F2:F29" si="0">I2/E2</f>
        <v>8.2817679558011045E-2</v>
      </c>
      <c r="G2" s="16">
        <v>42795</v>
      </c>
      <c r="H2" s="16">
        <v>43252</v>
      </c>
      <c r="I2" s="17">
        <v>14.99</v>
      </c>
      <c r="J2" s="13">
        <f t="shared" ref="J2:J29" si="1">H2-G2</f>
        <v>457</v>
      </c>
      <c r="K2" s="18">
        <f t="shared" ref="K2:K29" si="2">J2/365</f>
        <v>1.252054794520548</v>
      </c>
      <c r="L2" s="16">
        <v>44487</v>
      </c>
      <c r="M2" s="18">
        <f t="shared" ref="M2:M29" si="3">L2-H2</f>
        <v>1235</v>
      </c>
      <c r="N2" s="18">
        <f t="shared" ref="N2:N11" si="4">M2/365</f>
        <v>3.3835616438356166</v>
      </c>
      <c r="O2" s="19">
        <v>130</v>
      </c>
      <c r="P2" s="20">
        <f t="shared" ref="P2:P11" si="5">(O2-O2*0.15)-I2</f>
        <v>95.51</v>
      </c>
      <c r="Q2" s="21">
        <f t="shared" ref="Q2:Q11" si="6">P2/I2</f>
        <v>6.3715810540360245</v>
      </c>
      <c r="R2" s="21">
        <f t="shared" ref="R2:R11" si="7">Q2/N2</f>
        <v>1.8830988540268412</v>
      </c>
    </row>
    <row r="3" spans="1:18" ht="23.25" x14ac:dyDescent="0.35">
      <c r="A3" s="12">
        <v>2</v>
      </c>
      <c r="B3" s="13" t="s">
        <v>19</v>
      </c>
      <c r="C3" s="13" t="s">
        <v>20</v>
      </c>
      <c r="D3" s="14" t="s">
        <v>18</v>
      </c>
      <c r="E3" s="13">
        <v>173</v>
      </c>
      <c r="F3" s="15">
        <f t="shared" si="0"/>
        <v>8.6647398843930634E-2</v>
      </c>
      <c r="G3" s="16">
        <v>42430</v>
      </c>
      <c r="H3" s="16">
        <v>43040</v>
      </c>
      <c r="I3" s="17">
        <v>14.99</v>
      </c>
      <c r="J3" s="13">
        <f t="shared" si="1"/>
        <v>610</v>
      </c>
      <c r="K3" s="18">
        <f t="shared" si="2"/>
        <v>1.6712328767123288</v>
      </c>
      <c r="L3" s="16">
        <v>44487</v>
      </c>
      <c r="M3" s="18">
        <f t="shared" si="3"/>
        <v>1447</v>
      </c>
      <c r="N3" s="18">
        <f t="shared" si="4"/>
        <v>3.9643835616438357</v>
      </c>
      <c r="O3" s="19">
        <v>95</v>
      </c>
      <c r="P3" s="20">
        <f t="shared" si="5"/>
        <v>65.760000000000005</v>
      </c>
      <c r="Q3" s="21">
        <f t="shared" si="6"/>
        <v>4.3869246164109406</v>
      </c>
      <c r="R3" s="21">
        <f t="shared" si="7"/>
        <v>1.106584301997231</v>
      </c>
    </row>
    <row r="4" spans="1:18" ht="23.25" x14ac:dyDescent="0.35">
      <c r="A4" s="12">
        <v>3</v>
      </c>
      <c r="B4" s="13" t="s">
        <v>22</v>
      </c>
      <c r="C4" s="13" t="s">
        <v>23</v>
      </c>
      <c r="D4" s="14" t="s">
        <v>21</v>
      </c>
      <c r="E4" s="13">
        <v>185</v>
      </c>
      <c r="F4" s="15">
        <f t="shared" si="0"/>
        <v>8.1027027027027035E-2</v>
      </c>
      <c r="G4" s="16">
        <v>42430</v>
      </c>
      <c r="H4" s="16">
        <v>43070</v>
      </c>
      <c r="I4" s="17">
        <v>14.99</v>
      </c>
      <c r="J4" s="13">
        <f t="shared" si="1"/>
        <v>640</v>
      </c>
      <c r="K4" s="18">
        <f t="shared" si="2"/>
        <v>1.7534246575342465</v>
      </c>
      <c r="L4" s="16">
        <v>44487</v>
      </c>
      <c r="M4" s="18">
        <f t="shared" si="3"/>
        <v>1417</v>
      </c>
      <c r="N4" s="18">
        <f t="shared" si="4"/>
        <v>3.882191780821918</v>
      </c>
      <c r="O4" s="19">
        <v>85</v>
      </c>
      <c r="P4" s="20">
        <f t="shared" si="5"/>
        <v>57.26</v>
      </c>
      <c r="Q4" s="21">
        <f t="shared" si="6"/>
        <v>3.8198799199466311</v>
      </c>
      <c r="R4" s="21">
        <f t="shared" si="7"/>
        <v>0.98394930894884991</v>
      </c>
    </row>
    <row r="5" spans="1:18" ht="23.25" x14ac:dyDescent="0.35">
      <c r="A5" s="12">
        <v>4</v>
      </c>
      <c r="B5" s="13" t="s">
        <v>48</v>
      </c>
      <c r="C5" s="13" t="s">
        <v>23</v>
      </c>
      <c r="D5" s="14" t="s">
        <v>47</v>
      </c>
      <c r="E5" s="13">
        <v>366</v>
      </c>
      <c r="F5" s="15">
        <f t="shared" si="0"/>
        <v>8.1939890710382504E-2</v>
      </c>
      <c r="G5" s="16">
        <v>42795</v>
      </c>
      <c r="H5" s="16">
        <v>43435</v>
      </c>
      <c r="I5" s="17">
        <v>29.99</v>
      </c>
      <c r="J5" s="13">
        <f t="shared" si="1"/>
        <v>640</v>
      </c>
      <c r="K5" s="18">
        <f t="shared" si="2"/>
        <v>1.7534246575342465</v>
      </c>
      <c r="L5" s="16">
        <v>44487</v>
      </c>
      <c r="M5" s="18">
        <f t="shared" si="3"/>
        <v>1052</v>
      </c>
      <c r="N5" s="18">
        <f t="shared" si="4"/>
        <v>2.882191780821918</v>
      </c>
      <c r="O5" s="19">
        <v>120</v>
      </c>
      <c r="P5" s="20">
        <f t="shared" si="5"/>
        <v>72.010000000000005</v>
      </c>
      <c r="Q5" s="21">
        <f t="shared" si="6"/>
        <v>2.4011337112370792</v>
      </c>
      <c r="R5" s="21">
        <f t="shared" si="7"/>
        <v>0.83309297015354933</v>
      </c>
    </row>
    <row r="6" spans="1:18" ht="23.25" x14ac:dyDescent="0.35">
      <c r="A6" s="12">
        <v>5</v>
      </c>
      <c r="B6" s="13" t="s">
        <v>28</v>
      </c>
      <c r="C6" s="13" t="s">
        <v>26</v>
      </c>
      <c r="D6" s="14" t="s">
        <v>27</v>
      </c>
      <c r="E6" s="13">
        <v>175</v>
      </c>
      <c r="F6" s="15">
        <f t="shared" si="0"/>
        <v>8.5657142857142862E-2</v>
      </c>
      <c r="G6" s="16">
        <v>42430</v>
      </c>
      <c r="H6" s="16">
        <v>43040</v>
      </c>
      <c r="I6" s="17">
        <v>14.99</v>
      </c>
      <c r="J6" s="13">
        <f t="shared" si="1"/>
        <v>610</v>
      </c>
      <c r="K6" s="18">
        <f t="shared" si="2"/>
        <v>1.6712328767123288</v>
      </c>
      <c r="L6" s="16">
        <v>44487</v>
      </c>
      <c r="M6" s="18">
        <f t="shared" si="3"/>
        <v>1447</v>
      </c>
      <c r="N6" s="18">
        <f t="shared" si="4"/>
        <v>3.9643835616438357</v>
      </c>
      <c r="O6" s="19">
        <v>70</v>
      </c>
      <c r="P6" s="20">
        <f t="shared" si="5"/>
        <v>44.51</v>
      </c>
      <c r="Q6" s="21">
        <f t="shared" si="6"/>
        <v>2.9693128752501665</v>
      </c>
      <c r="R6" s="21">
        <f t="shared" si="7"/>
        <v>0.7489973735081622</v>
      </c>
    </row>
    <row r="7" spans="1:18" ht="23.25" x14ac:dyDescent="0.35">
      <c r="A7" s="12">
        <v>6</v>
      </c>
      <c r="B7" s="13" t="s">
        <v>37</v>
      </c>
      <c r="C7" s="13" t="s">
        <v>38</v>
      </c>
      <c r="D7" s="14" t="s">
        <v>36</v>
      </c>
      <c r="E7" s="13">
        <v>196</v>
      </c>
      <c r="F7" s="15">
        <f t="shared" si="0"/>
        <v>7.6479591836734695E-2</v>
      </c>
      <c r="G7" s="16">
        <v>42795</v>
      </c>
      <c r="H7" s="16">
        <v>43435</v>
      </c>
      <c r="I7" s="17">
        <v>14.99</v>
      </c>
      <c r="J7" s="13">
        <f t="shared" si="1"/>
        <v>640</v>
      </c>
      <c r="K7" s="18">
        <f t="shared" si="2"/>
        <v>1.7534246575342465</v>
      </c>
      <c r="L7" s="16">
        <v>44487</v>
      </c>
      <c r="M7" s="18">
        <f t="shared" si="3"/>
        <v>1052</v>
      </c>
      <c r="N7" s="18">
        <f t="shared" si="4"/>
        <v>2.882191780821918</v>
      </c>
      <c r="O7" s="19">
        <v>53</v>
      </c>
      <c r="P7" s="20">
        <f t="shared" si="5"/>
        <v>30.059999999999995</v>
      </c>
      <c r="Q7" s="21">
        <f t="shared" si="6"/>
        <v>2.00533689126084</v>
      </c>
      <c r="R7" s="21">
        <f t="shared" si="7"/>
        <v>0.69576802786141312</v>
      </c>
    </row>
    <row r="8" spans="1:18" ht="23.25" x14ac:dyDescent="0.35">
      <c r="A8" s="12">
        <v>7</v>
      </c>
      <c r="B8" s="13" t="s">
        <v>25</v>
      </c>
      <c r="C8" s="13" t="s">
        <v>26</v>
      </c>
      <c r="D8" s="14" t="s">
        <v>24</v>
      </c>
      <c r="E8" s="13">
        <v>166</v>
      </c>
      <c r="F8" s="15">
        <f t="shared" si="0"/>
        <v>9.0301204819277114E-2</v>
      </c>
      <c r="G8" s="16">
        <v>42430</v>
      </c>
      <c r="H8" s="16">
        <v>43070</v>
      </c>
      <c r="I8" s="17">
        <v>14.99</v>
      </c>
      <c r="J8" s="13">
        <f t="shared" si="1"/>
        <v>640</v>
      </c>
      <c r="K8" s="18">
        <f t="shared" si="2"/>
        <v>1.7534246575342465</v>
      </c>
      <c r="L8" s="16">
        <v>44487</v>
      </c>
      <c r="M8" s="18">
        <f t="shared" si="3"/>
        <v>1417</v>
      </c>
      <c r="N8" s="18">
        <f t="shared" si="4"/>
        <v>3.882191780821918</v>
      </c>
      <c r="O8" s="19">
        <v>65</v>
      </c>
      <c r="P8" s="20">
        <f t="shared" si="5"/>
        <v>40.26</v>
      </c>
      <c r="Q8" s="21">
        <f t="shared" si="6"/>
        <v>2.6857905270180118</v>
      </c>
      <c r="R8" s="21">
        <f t="shared" si="7"/>
        <v>0.69182324796159089</v>
      </c>
    </row>
    <row r="9" spans="1:18" ht="23.25" x14ac:dyDescent="0.35">
      <c r="A9" s="12">
        <v>8</v>
      </c>
      <c r="B9" s="13" t="s">
        <v>46</v>
      </c>
      <c r="C9" s="13" t="s">
        <v>17</v>
      </c>
      <c r="D9" s="14" t="s">
        <v>45</v>
      </c>
      <c r="E9" s="13">
        <v>161</v>
      </c>
      <c r="F9" s="15">
        <f t="shared" si="0"/>
        <v>9.3105590062111804E-2</v>
      </c>
      <c r="G9" s="16">
        <v>42887</v>
      </c>
      <c r="H9" s="16">
        <v>43435</v>
      </c>
      <c r="I9" s="17">
        <v>14.99</v>
      </c>
      <c r="J9" s="13">
        <f t="shared" si="1"/>
        <v>548</v>
      </c>
      <c r="K9" s="18">
        <f t="shared" si="2"/>
        <v>1.5013698630136987</v>
      </c>
      <c r="L9" s="16">
        <v>44487</v>
      </c>
      <c r="M9" s="18">
        <f t="shared" si="3"/>
        <v>1052</v>
      </c>
      <c r="N9" s="18">
        <f t="shared" si="4"/>
        <v>2.882191780821918</v>
      </c>
      <c r="O9" s="19">
        <v>50</v>
      </c>
      <c r="P9" s="20">
        <f t="shared" si="5"/>
        <v>27.509999999999998</v>
      </c>
      <c r="Q9" s="21">
        <f t="shared" si="6"/>
        <v>1.8352234823215476</v>
      </c>
      <c r="R9" s="21">
        <f t="shared" si="7"/>
        <v>0.63674578996897802</v>
      </c>
    </row>
    <row r="10" spans="1:18" ht="23.25" x14ac:dyDescent="0.35">
      <c r="A10" s="12">
        <v>9</v>
      </c>
      <c r="B10" s="13" t="s">
        <v>60</v>
      </c>
      <c r="C10" s="13" t="s">
        <v>35</v>
      </c>
      <c r="D10" s="14" t="s">
        <v>59</v>
      </c>
      <c r="E10" s="13">
        <v>163</v>
      </c>
      <c r="F10" s="15">
        <f t="shared" si="0"/>
        <v>9.1963190184049082E-2</v>
      </c>
      <c r="G10" s="16">
        <v>43160</v>
      </c>
      <c r="H10" s="16">
        <v>43435</v>
      </c>
      <c r="I10" s="17">
        <v>14.99</v>
      </c>
      <c r="J10" s="13">
        <f t="shared" si="1"/>
        <v>275</v>
      </c>
      <c r="K10" s="18">
        <f t="shared" si="2"/>
        <v>0.75342465753424659</v>
      </c>
      <c r="L10" s="16">
        <v>44487</v>
      </c>
      <c r="M10" s="18">
        <f t="shared" si="3"/>
        <v>1052</v>
      </c>
      <c r="N10" s="18">
        <f t="shared" si="4"/>
        <v>2.882191780821918</v>
      </c>
      <c r="O10" s="19">
        <v>50</v>
      </c>
      <c r="P10" s="20">
        <f t="shared" si="5"/>
        <v>27.509999999999998</v>
      </c>
      <c r="Q10" s="21">
        <f t="shared" si="6"/>
        <v>1.8352234823215476</v>
      </c>
      <c r="R10" s="21">
        <f t="shared" si="7"/>
        <v>0.63674578996897802</v>
      </c>
    </row>
    <row r="11" spans="1:18" ht="23.25" x14ac:dyDescent="0.35">
      <c r="A11" s="12">
        <v>10</v>
      </c>
      <c r="B11" s="13" t="s">
        <v>73</v>
      </c>
      <c r="C11" s="13" t="s">
        <v>17</v>
      </c>
      <c r="D11" s="14" t="s">
        <v>72</v>
      </c>
      <c r="E11" s="13">
        <v>168</v>
      </c>
      <c r="F11" s="15">
        <f t="shared" si="0"/>
        <v>8.9226190476190473E-2</v>
      </c>
      <c r="G11" s="16">
        <v>42064</v>
      </c>
      <c r="H11" s="16">
        <v>42705</v>
      </c>
      <c r="I11" s="17">
        <v>14.99</v>
      </c>
      <c r="J11" s="13">
        <f t="shared" si="1"/>
        <v>641</v>
      </c>
      <c r="K11" s="18">
        <f t="shared" si="2"/>
        <v>1.7561643835616438</v>
      </c>
      <c r="L11" s="16">
        <v>44487</v>
      </c>
      <c r="M11" s="18">
        <f t="shared" si="3"/>
        <v>1782</v>
      </c>
      <c r="N11" s="18">
        <f t="shared" si="4"/>
        <v>4.882191780821918</v>
      </c>
      <c r="O11" s="19">
        <v>70</v>
      </c>
      <c r="P11" s="20">
        <f t="shared" si="5"/>
        <v>44.51</v>
      </c>
      <c r="Q11" s="21">
        <f t="shared" si="6"/>
        <v>2.9693128752501665</v>
      </c>
      <c r="R11" s="21">
        <f t="shared" si="7"/>
        <v>0.60819259229310363</v>
      </c>
    </row>
    <row r="12" spans="1:18" ht="18.75" x14ac:dyDescent="0.3">
      <c r="A12">
        <v>11</v>
      </c>
      <c r="B12" t="s">
        <v>75</v>
      </c>
      <c r="C12" t="s">
        <v>35</v>
      </c>
      <c r="D12" s="10" t="s">
        <v>74</v>
      </c>
      <c r="E12">
        <v>151</v>
      </c>
      <c r="F12" s="3">
        <f t="shared" si="0"/>
        <v>9.9271523178807955E-2</v>
      </c>
      <c r="G12" s="1">
        <v>42064</v>
      </c>
      <c r="H12" s="1">
        <v>42705</v>
      </c>
      <c r="I12" s="8">
        <v>14.99</v>
      </c>
      <c r="J12">
        <f t="shared" si="1"/>
        <v>641</v>
      </c>
      <c r="K12" s="2">
        <f t="shared" si="2"/>
        <v>1.7561643835616438</v>
      </c>
      <c r="L12" s="1">
        <v>44487</v>
      </c>
      <c r="M12" s="2">
        <f t="shared" si="3"/>
        <v>1782</v>
      </c>
      <c r="N12" s="2">
        <f t="shared" ref="N12:N29" si="8">M12/365</f>
        <v>4.882191780821918</v>
      </c>
      <c r="O12" s="11">
        <v>70</v>
      </c>
      <c r="P12" s="6">
        <f t="shared" ref="P12:P29" si="9">(O12-O12*0.15)-I12</f>
        <v>44.51</v>
      </c>
      <c r="Q12" s="7">
        <f t="shared" ref="Q12:Q29" si="10">P12/I12</f>
        <v>2.9693128752501665</v>
      </c>
      <c r="R12" s="7">
        <f t="shared" ref="R12:R29" si="11">Q12/N12</f>
        <v>0.60819259229310363</v>
      </c>
    </row>
    <row r="13" spans="1:18" ht="18.75" x14ac:dyDescent="0.3">
      <c r="A13">
        <v>12</v>
      </c>
      <c r="B13" t="s">
        <v>30</v>
      </c>
      <c r="C13" t="s">
        <v>20</v>
      </c>
      <c r="D13" s="10" t="s">
        <v>29</v>
      </c>
      <c r="E13">
        <v>445</v>
      </c>
      <c r="F13" s="3">
        <f t="shared" si="0"/>
        <v>6.7393258426966293E-2</v>
      </c>
      <c r="G13" s="1">
        <v>42430</v>
      </c>
      <c r="H13" s="1">
        <v>43040</v>
      </c>
      <c r="I13" s="8">
        <v>29.99</v>
      </c>
      <c r="J13">
        <f t="shared" si="1"/>
        <v>610</v>
      </c>
      <c r="K13" s="2">
        <f t="shared" si="2"/>
        <v>1.6712328767123288</v>
      </c>
      <c r="L13" s="1">
        <v>44487</v>
      </c>
      <c r="M13" s="2">
        <f t="shared" si="3"/>
        <v>1447</v>
      </c>
      <c r="N13" s="2">
        <f t="shared" si="8"/>
        <v>3.9643835616438357</v>
      </c>
      <c r="O13" s="11">
        <v>120</v>
      </c>
      <c r="P13" s="6">
        <f t="shared" si="9"/>
        <v>72.010000000000005</v>
      </c>
      <c r="Q13" s="7">
        <f t="shared" si="10"/>
        <v>2.4011337112370792</v>
      </c>
      <c r="R13" s="7">
        <f t="shared" si="11"/>
        <v>0.60567643718143327</v>
      </c>
    </row>
    <row r="14" spans="1:18" ht="18.75" x14ac:dyDescent="0.3">
      <c r="A14">
        <v>13</v>
      </c>
      <c r="B14" t="s">
        <v>43</v>
      </c>
      <c r="C14" t="s">
        <v>44</v>
      </c>
      <c r="D14" s="10" t="s">
        <v>42</v>
      </c>
      <c r="E14">
        <v>184</v>
      </c>
      <c r="F14" s="3">
        <f t="shared" si="0"/>
        <v>8.1467391304347825E-2</v>
      </c>
      <c r="G14" s="1">
        <v>42795</v>
      </c>
      <c r="H14" s="1">
        <v>43435</v>
      </c>
      <c r="I14" s="8">
        <v>14.99</v>
      </c>
      <c r="J14">
        <f t="shared" si="1"/>
        <v>640</v>
      </c>
      <c r="K14" s="2">
        <f t="shared" si="2"/>
        <v>1.7534246575342465</v>
      </c>
      <c r="L14" s="1">
        <v>44487</v>
      </c>
      <c r="M14" s="2">
        <f t="shared" si="3"/>
        <v>1052</v>
      </c>
      <c r="N14" s="2">
        <f t="shared" si="8"/>
        <v>2.882191780821918</v>
      </c>
      <c r="O14" s="11">
        <v>45</v>
      </c>
      <c r="P14" s="6">
        <f t="shared" si="9"/>
        <v>23.259999999999998</v>
      </c>
      <c r="Q14" s="7">
        <f t="shared" si="10"/>
        <v>1.5517011340893927</v>
      </c>
      <c r="R14" s="7">
        <f t="shared" si="11"/>
        <v>0.53837539348158581</v>
      </c>
    </row>
    <row r="15" spans="1:18" ht="18.75" x14ac:dyDescent="0.3">
      <c r="A15">
        <v>14</v>
      </c>
      <c r="B15" t="s">
        <v>62</v>
      </c>
      <c r="C15" t="s">
        <v>35</v>
      </c>
      <c r="D15" s="10" t="s">
        <v>61</v>
      </c>
      <c r="E15">
        <v>391</v>
      </c>
      <c r="F15" s="3">
        <f t="shared" si="0"/>
        <v>7.6700767263427103E-2</v>
      </c>
      <c r="G15" s="1">
        <v>43160</v>
      </c>
      <c r="H15" s="1">
        <v>43800</v>
      </c>
      <c r="I15" s="8">
        <v>29.99</v>
      </c>
      <c r="J15">
        <f t="shared" si="1"/>
        <v>640</v>
      </c>
      <c r="K15" s="2">
        <f t="shared" si="2"/>
        <v>1.7534246575342465</v>
      </c>
      <c r="L15" s="1">
        <v>44487</v>
      </c>
      <c r="M15" s="2">
        <f t="shared" si="3"/>
        <v>687</v>
      </c>
      <c r="N15" s="2">
        <f t="shared" si="8"/>
        <v>1.8821917808219177</v>
      </c>
      <c r="O15" s="11">
        <v>70</v>
      </c>
      <c r="P15" s="6">
        <f t="shared" si="9"/>
        <v>29.51</v>
      </c>
      <c r="Q15" s="7">
        <f t="shared" si="10"/>
        <v>0.98399466488829623</v>
      </c>
      <c r="R15" s="7">
        <f t="shared" si="11"/>
        <v>0.52279192530455332</v>
      </c>
    </row>
    <row r="16" spans="1:18" ht="18.75" x14ac:dyDescent="0.3">
      <c r="A16">
        <v>15</v>
      </c>
      <c r="B16" t="s">
        <v>77</v>
      </c>
      <c r="C16" t="s">
        <v>17</v>
      </c>
      <c r="D16" s="10" t="s">
        <v>76</v>
      </c>
      <c r="E16">
        <v>332</v>
      </c>
      <c r="F16" s="3">
        <f t="shared" si="0"/>
        <v>9.0331325301204815E-2</v>
      </c>
      <c r="G16" s="1">
        <v>42064</v>
      </c>
      <c r="H16" s="1">
        <v>42705</v>
      </c>
      <c r="I16" s="8">
        <v>29.99</v>
      </c>
      <c r="J16">
        <f t="shared" si="1"/>
        <v>641</v>
      </c>
      <c r="K16" s="2">
        <f t="shared" si="2"/>
        <v>1.7561643835616438</v>
      </c>
      <c r="L16" s="1">
        <v>44487</v>
      </c>
      <c r="M16" s="2">
        <f t="shared" si="3"/>
        <v>1782</v>
      </c>
      <c r="N16" s="2">
        <f t="shared" si="8"/>
        <v>4.882191780821918</v>
      </c>
      <c r="O16" s="11">
        <v>125</v>
      </c>
      <c r="P16" s="6">
        <f t="shared" si="9"/>
        <v>76.260000000000005</v>
      </c>
      <c r="Q16" s="7">
        <f t="shared" si="10"/>
        <v>2.5428476158719575</v>
      </c>
      <c r="R16" s="7">
        <f t="shared" si="11"/>
        <v>0.52084140280205637</v>
      </c>
    </row>
    <row r="17" spans="1:18" ht="18.75" x14ac:dyDescent="0.3">
      <c r="A17">
        <v>16</v>
      </c>
      <c r="B17" t="s">
        <v>54</v>
      </c>
      <c r="C17" t="s">
        <v>23</v>
      </c>
      <c r="D17" s="10" t="s">
        <v>53</v>
      </c>
      <c r="E17">
        <v>183</v>
      </c>
      <c r="F17" s="3">
        <f t="shared" si="0"/>
        <v>8.191256830601093E-2</v>
      </c>
      <c r="G17" s="1">
        <v>43160</v>
      </c>
      <c r="H17" s="1">
        <v>43800</v>
      </c>
      <c r="I17" s="8">
        <v>14.99</v>
      </c>
      <c r="J17">
        <f t="shared" si="1"/>
        <v>640</v>
      </c>
      <c r="K17" s="2">
        <f t="shared" si="2"/>
        <v>1.7534246575342465</v>
      </c>
      <c r="L17" s="1">
        <v>44487</v>
      </c>
      <c r="M17" s="2">
        <f t="shared" si="3"/>
        <v>687</v>
      </c>
      <c r="N17" s="2">
        <f t="shared" si="8"/>
        <v>1.8821917808219177</v>
      </c>
      <c r="O17" s="11">
        <v>34</v>
      </c>
      <c r="P17" s="6">
        <f t="shared" si="9"/>
        <v>13.909999999999998</v>
      </c>
      <c r="Q17" s="7">
        <f t="shared" si="10"/>
        <v>0.92795196797865231</v>
      </c>
      <c r="R17" s="7">
        <f t="shared" si="11"/>
        <v>0.49301669332199144</v>
      </c>
    </row>
    <row r="18" spans="1:18" ht="18.75" x14ac:dyDescent="0.3">
      <c r="A18">
        <v>17</v>
      </c>
      <c r="B18" t="s">
        <v>71</v>
      </c>
      <c r="C18" t="s">
        <v>44</v>
      </c>
      <c r="D18" s="10" t="s">
        <v>70</v>
      </c>
      <c r="E18">
        <v>153</v>
      </c>
      <c r="F18" s="3">
        <f t="shared" si="0"/>
        <v>9.7973856209150334E-2</v>
      </c>
      <c r="G18" s="1">
        <v>42064</v>
      </c>
      <c r="H18" s="1">
        <v>42705</v>
      </c>
      <c r="I18" s="8">
        <v>14.99</v>
      </c>
      <c r="J18">
        <f t="shared" si="1"/>
        <v>641</v>
      </c>
      <c r="K18" s="2">
        <f t="shared" si="2"/>
        <v>1.7561643835616438</v>
      </c>
      <c r="L18" s="1">
        <v>44487</v>
      </c>
      <c r="M18" s="2">
        <f t="shared" si="3"/>
        <v>1782</v>
      </c>
      <c r="N18" s="2">
        <f t="shared" si="8"/>
        <v>4.882191780821918</v>
      </c>
      <c r="O18" s="11">
        <v>60</v>
      </c>
      <c r="P18" s="6">
        <f t="shared" si="9"/>
        <v>36.01</v>
      </c>
      <c r="Q18" s="7">
        <f t="shared" si="10"/>
        <v>2.4022681787858571</v>
      </c>
      <c r="R18" s="7">
        <f t="shared" si="11"/>
        <v>0.49204707365703582</v>
      </c>
    </row>
    <row r="19" spans="1:18" ht="18.75" x14ac:dyDescent="0.3">
      <c r="A19">
        <v>18</v>
      </c>
      <c r="B19" t="s">
        <v>32</v>
      </c>
      <c r="C19" t="s">
        <v>23</v>
      </c>
      <c r="D19" s="10" t="s">
        <v>31</v>
      </c>
      <c r="E19">
        <v>664</v>
      </c>
      <c r="F19" s="3">
        <f t="shared" si="0"/>
        <v>7.5286144578313258E-2</v>
      </c>
      <c r="G19" s="1">
        <v>42430</v>
      </c>
      <c r="H19" s="1">
        <v>43070</v>
      </c>
      <c r="I19" s="8">
        <v>49.99</v>
      </c>
      <c r="J19">
        <f t="shared" si="1"/>
        <v>640</v>
      </c>
      <c r="K19" s="2">
        <f t="shared" si="2"/>
        <v>1.7534246575342465</v>
      </c>
      <c r="L19" s="1">
        <v>44487</v>
      </c>
      <c r="M19" s="2">
        <f t="shared" si="3"/>
        <v>1417</v>
      </c>
      <c r="N19" s="2">
        <f t="shared" si="8"/>
        <v>3.882191780821918</v>
      </c>
      <c r="O19" s="11">
        <v>170</v>
      </c>
      <c r="P19" s="6">
        <f t="shared" si="9"/>
        <v>94.509999999999991</v>
      </c>
      <c r="Q19" s="7">
        <f t="shared" si="10"/>
        <v>1.8905781156231243</v>
      </c>
      <c r="R19" s="7">
        <f t="shared" si="11"/>
        <v>0.48698730571802423</v>
      </c>
    </row>
    <row r="20" spans="1:18" ht="18.75" x14ac:dyDescent="0.3">
      <c r="A20">
        <v>19</v>
      </c>
      <c r="B20" t="s">
        <v>56</v>
      </c>
      <c r="C20" t="s">
        <v>23</v>
      </c>
      <c r="D20" s="10" t="s">
        <v>55</v>
      </c>
      <c r="E20">
        <v>203</v>
      </c>
      <c r="F20" s="3">
        <f t="shared" si="0"/>
        <v>7.38423645320197E-2</v>
      </c>
      <c r="G20" s="1">
        <v>43160</v>
      </c>
      <c r="H20" s="1">
        <v>43800</v>
      </c>
      <c r="I20" s="8">
        <v>14.99</v>
      </c>
      <c r="J20">
        <f t="shared" si="1"/>
        <v>640</v>
      </c>
      <c r="K20" s="2">
        <f t="shared" si="2"/>
        <v>1.7534246575342465</v>
      </c>
      <c r="L20" s="1">
        <v>44487</v>
      </c>
      <c r="M20" s="2">
        <f t="shared" si="3"/>
        <v>687</v>
      </c>
      <c r="N20" s="2">
        <f t="shared" si="8"/>
        <v>1.8821917808219177</v>
      </c>
      <c r="O20" s="11">
        <v>33</v>
      </c>
      <c r="P20" s="6">
        <f t="shared" si="9"/>
        <v>13.06</v>
      </c>
      <c r="Q20" s="7">
        <f t="shared" si="10"/>
        <v>0.87124749833222148</v>
      </c>
      <c r="R20" s="7">
        <f t="shared" si="11"/>
        <v>0.46288986447053981</v>
      </c>
    </row>
    <row r="21" spans="1:18" ht="18.75" x14ac:dyDescent="0.3">
      <c r="A21">
        <v>20</v>
      </c>
      <c r="B21" t="s">
        <v>58</v>
      </c>
      <c r="C21" t="s">
        <v>44</v>
      </c>
      <c r="D21" s="10" t="s">
        <v>57</v>
      </c>
      <c r="E21">
        <v>179</v>
      </c>
      <c r="F21" s="3">
        <f t="shared" si="0"/>
        <v>8.3743016759776537E-2</v>
      </c>
      <c r="G21" s="1">
        <v>43160</v>
      </c>
      <c r="H21" s="1">
        <v>43800</v>
      </c>
      <c r="I21" s="8">
        <v>14.99</v>
      </c>
      <c r="J21">
        <f t="shared" si="1"/>
        <v>640</v>
      </c>
      <c r="K21" s="2">
        <f t="shared" si="2"/>
        <v>1.7534246575342465</v>
      </c>
      <c r="L21" s="1">
        <v>44487</v>
      </c>
      <c r="M21" s="2">
        <f t="shared" si="3"/>
        <v>687</v>
      </c>
      <c r="N21" s="2">
        <f t="shared" si="8"/>
        <v>1.8821917808219177</v>
      </c>
      <c r="O21" s="11">
        <v>33</v>
      </c>
      <c r="P21" s="6">
        <f t="shared" si="9"/>
        <v>13.06</v>
      </c>
      <c r="Q21" s="7">
        <f t="shared" si="10"/>
        <v>0.87124749833222148</v>
      </c>
      <c r="R21" s="7">
        <f t="shared" si="11"/>
        <v>0.46288986447053981</v>
      </c>
    </row>
    <row r="22" spans="1:18" ht="18.75" x14ac:dyDescent="0.3">
      <c r="A22">
        <v>21</v>
      </c>
      <c r="B22" t="s">
        <v>69</v>
      </c>
      <c r="C22" t="s">
        <v>44</v>
      </c>
      <c r="D22" s="10" t="s">
        <v>68</v>
      </c>
      <c r="E22">
        <v>164</v>
      </c>
      <c r="F22" s="3">
        <f t="shared" si="0"/>
        <v>9.1402439024390242E-2</v>
      </c>
      <c r="G22" s="1">
        <v>42064</v>
      </c>
      <c r="H22" s="1">
        <v>42705</v>
      </c>
      <c r="I22" s="8">
        <v>14.99</v>
      </c>
      <c r="J22">
        <f t="shared" si="1"/>
        <v>641</v>
      </c>
      <c r="K22" s="2">
        <f t="shared" si="2"/>
        <v>1.7561643835616438</v>
      </c>
      <c r="L22" s="1">
        <v>44487</v>
      </c>
      <c r="M22" s="2">
        <f t="shared" si="3"/>
        <v>1782</v>
      </c>
      <c r="N22" s="2">
        <f t="shared" si="8"/>
        <v>4.882191780821918</v>
      </c>
      <c r="O22" s="11">
        <v>55</v>
      </c>
      <c r="P22" s="6">
        <f t="shared" si="9"/>
        <v>31.759999999999998</v>
      </c>
      <c r="Q22" s="7">
        <f t="shared" si="10"/>
        <v>2.1187458305537024</v>
      </c>
      <c r="R22" s="7">
        <f t="shared" si="11"/>
        <v>0.43397431433900185</v>
      </c>
    </row>
    <row r="23" spans="1:18" ht="18.75" x14ac:dyDescent="0.3">
      <c r="A23">
        <v>22</v>
      </c>
      <c r="B23" t="s">
        <v>52</v>
      </c>
      <c r="C23" t="s">
        <v>38</v>
      </c>
      <c r="D23" s="10" t="s">
        <v>51</v>
      </c>
      <c r="E23">
        <v>941</v>
      </c>
      <c r="F23" s="3">
        <f t="shared" si="0"/>
        <v>0.10625929861849095</v>
      </c>
      <c r="G23" s="1">
        <v>42795</v>
      </c>
      <c r="H23" s="1">
        <v>43435</v>
      </c>
      <c r="I23" s="8">
        <v>99.99</v>
      </c>
      <c r="J23">
        <f t="shared" si="1"/>
        <v>640</v>
      </c>
      <c r="K23" s="2">
        <f t="shared" si="2"/>
        <v>1.7534246575342465</v>
      </c>
      <c r="L23" s="1">
        <v>44487</v>
      </c>
      <c r="M23" s="2">
        <f t="shared" si="3"/>
        <v>1052</v>
      </c>
      <c r="N23" s="2">
        <f t="shared" si="8"/>
        <v>2.882191780821918</v>
      </c>
      <c r="O23" s="11">
        <v>235</v>
      </c>
      <c r="P23" s="6">
        <f t="shared" si="9"/>
        <v>99.76</v>
      </c>
      <c r="Q23" s="7">
        <f t="shared" si="10"/>
        <v>0.99769976997699783</v>
      </c>
      <c r="R23" s="7">
        <f t="shared" si="11"/>
        <v>0.34616009129430059</v>
      </c>
    </row>
    <row r="24" spans="1:18" ht="18.75" x14ac:dyDescent="0.3">
      <c r="A24">
        <v>23</v>
      </c>
      <c r="B24" t="s">
        <v>34</v>
      </c>
      <c r="C24" t="s">
        <v>35</v>
      </c>
      <c r="D24" s="10" t="s">
        <v>33</v>
      </c>
      <c r="E24">
        <v>732</v>
      </c>
      <c r="F24" s="3">
        <f t="shared" si="0"/>
        <v>9.5614754098360649E-2</v>
      </c>
      <c r="G24" s="1">
        <v>42430</v>
      </c>
      <c r="H24" s="1">
        <v>43070</v>
      </c>
      <c r="I24" s="8">
        <v>69.989999999999995</v>
      </c>
      <c r="J24">
        <f t="shared" si="1"/>
        <v>640</v>
      </c>
      <c r="K24" s="2">
        <f t="shared" si="2"/>
        <v>1.7534246575342465</v>
      </c>
      <c r="L24" s="1">
        <v>44487</v>
      </c>
      <c r="M24" s="2">
        <f t="shared" si="3"/>
        <v>1417</v>
      </c>
      <c r="N24" s="2">
        <f t="shared" si="8"/>
        <v>3.882191780821918</v>
      </c>
      <c r="O24" s="11">
        <v>190</v>
      </c>
      <c r="P24" s="6">
        <f t="shared" si="9"/>
        <v>91.51</v>
      </c>
      <c r="Q24" s="7">
        <f t="shared" si="10"/>
        <v>1.3074724960708675</v>
      </c>
      <c r="R24" s="7">
        <f t="shared" si="11"/>
        <v>0.33678719905848031</v>
      </c>
    </row>
    <row r="25" spans="1:18" ht="18.75" x14ac:dyDescent="0.3">
      <c r="A25">
        <v>24</v>
      </c>
      <c r="B25" t="s">
        <v>50</v>
      </c>
      <c r="C25" t="s">
        <v>44</v>
      </c>
      <c r="D25" s="10" t="s">
        <v>49</v>
      </c>
      <c r="E25">
        <v>494</v>
      </c>
      <c r="F25" s="3">
        <f t="shared" si="0"/>
        <v>0.10119433198380567</v>
      </c>
      <c r="G25" s="1">
        <v>42795</v>
      </c>
      <c r="H25" s="1">
        <v>43070</v>
      </c>
      <c r="I25" s="8">
        <v>49.99</v>
      </c>
      <c r="J25">
        <f t="shared" si="1"/>
        <v>275</v>
      </c>
      <c r="K25" s="2">
        <f t="shared" si="2"/>
        <v>0.75342465753424659</v>
      </c>
      <c r="L25" s="1">
        <v>44487</v>
      </c>
      <c r="M25" s="2">
        <f t="shared" si="3"/>
        <v>1417</v>
      </c>
      <c r="N25" s="2">
        <f t="shared" si="8"/>
        <v>3.882191780821918</v>
      </c>
      <c r="O25" s="11">
        <v>130</v>
      </c>
      <c r="P25" s="6">
        <f t="shared" si="9"/>
        <v>60.51</v>
      </c>
      <c r="Q25" s="7">
        <f t="shared" si="10"/>
        <v>1.2104420884176834</v>
      </c>
      <c r="R25" s="7">
        <f t="shared" si="11"/>
        <v>0.31179348078507724</v>
      </c>
    </row>
    <row r="26" spans="1:18" ht="18.75" x14ac:dyDescent="0.3">
      <c r="A26">
        <v>25</v>
      </c>
      <c r="B26" t="s">
        <v>81</v>
      </c>
      <c r="C26" t="s">
        <v>44</v>
      </c>
      <c r="D26" s="10" t="s">
        <v>80</v>
      </c>
      <c r="E26">
        <v>884</v>
      </c>
      <c r="F26" s="3">
        <f t="shared" si="0"/>
        <v>0.11311085972850678</v>
      </c>
      <c r="G26" s="1">
        <v>42064</v>
      </c>
      <c r="H26" s="1">
        <v>42705</v>
      </c>
      <c r="I26" s="8">
        <v>99.99</v>
      </c>
      <c r="J26">
        <f t="shared" si="1"/>
        <v>641</v>
      </c>
      <c r="K26" s="2">
        <f t="shared" si="2"/>
        <v>1.7561643835616438</v>
      </c>
      <c r="L26" s="1">
        <v>44487</v>
      </c>
      <c r="M26" s="2">
        <f t="shared" si="3"/>
        <v>1782</v>
      </c>
      <c r="N26" s="2">
        <f t="shared" si="8"/>
        <v>4.882191780821918</v>
      </c>
      <c r="O26" s="11">
        <v>245</v>
      </c>
      <c r="P26" s="6">
        <f t="shared" si="9"/>
        <v>108.26</v>
      </c>
      <c r="Q26" s="7">
        <f t="shared" si="10"/>
        <v>1.0827082708270828</v>
      </c>
      <c r="R26" s="7">
        <f t="shared" si="11"/>
        <v>0.22176684559589518</v>
      </c>
    </row>
    <row r="27" spans="1:18" ht="18.75" x14ac:dyDescent="0.3">
      <c r="A27">
        <v>26</v>
      </c>
      <c r="B27" t="s">
        <v>79</v>
      </c>
      <c r="C27" t="s">
        <v>35</v>
      </c>
      <c r="D27" s="10" t="s">
        <v>78</v>
      </c>
      <c r="E27">
        <v>551</v>
      </c>
      <c r="F27" s="3">
        <f t="shared" si="0"/>
        <v>9.0725952813067154E-2</v>
      </c>
      <c r="G27" s="1">
        <v>42064</v>
      </c>
      <c r="H27" s="1">
        <v>42705</v>
      </c>
      <c r="I27" s="8">
        <v>49.99</v>
      </c>
      <c r="J27">
        <f t="shared" si="1"/>
        <v>641</v>
      </c>
      <c r="K27" s="2">
        <f t="shared" si="2"/>
        <v>1.7561643835616438</v>
      </c>
      <c r="L27" s="1">
        <v>44487</v>
      </c>
      <c r="M27" s="2">
        <f t="shared" si="3"/>
        <v>1782</v>
      </c>
      <c r="N27" s="2">
        <f t="shared" si="8"/>
        <v>4.882191780821918</v>
      </c>
      <c r="O27" s="11">
        <v>120</v>
      </c>
      <c r="P27" s="6">
        <f t="shared" si="9"/>
        <v>52.01</v>
      </c>
      <c r="Q27" s="7">
        <f t="shared" si="10"/>
        <v>1.0404080816163233</v>
      </c>
      <c r="R27" s="7">
        <f t="shared" si="11"/>
        <v>0.2131026654264635</v>
      </c>
    </row>
    <row r="28" spans="1:18" ht="18.75" x14ac:dyDescent="0.3">
      <c r="A28">
        <v>27</v>
      </c>
      <c r="B28" t="s">
        <v>66</v>
      </c>
      <c r="C28" t="s">
        <v>67</v>
      </c>
      <c r="D28" s="10" t="s">
        <v>65</v>
      </c>
      <c r="E28">
        <v>481</v>
      </c>
      <c r="F28" s="3">
        <f t="shared" si="0"/>
        <v>0.10392931392931393</v>
      </c>
      <c r="G28" s="1">
        <v>43466</v>
      </c>
      <c r="H28" s="1">
        <v>44136</v>
      </c>
      <c r="I28" s="8">
        <v>49.99</v>
      </c>
      <c r="J28">
        <f t="shared" si="1"/>
        <v>670</v>
      </c>
      <c r="K28" s="2">
        <f t="shared" si="2"/>
        <v>1.8356164383561644</v>
      </c>
      <c r="L28" s="1">
        <v>44487</v>
      </c>
      <c r="M28" s="2">
        <f t="shared" si="3"/>
        <v>351</v>
      </c>
      <c r="N28" s="2">
        <f t="shared" si="8"/>
        <v>0.9616438356164384</v>
      </c>
      <c r="O28" s="11">
        <v>70</v>
      </c>
      <c r="P28" s="6">
        <f t="shared" si="9"/>
        <v>9.509999999999998</v>
      </c>
      <c r="Q28" s="7">
        <f t="shared" si="10"/>
        <v>0.19023804760952187</v>
      </c>
      <c r="R28" s="7">
        <f t="shared" si="11"/>
        <v>0.1978258899643176</v>
      </c>
    </row>
    <row r="29" spans="1:18" ht="18.75" x14ac:dyDescent="0.3">
      <c r="A29">
        <v>28</v>
      </c>
      <c r="B29" t="s">
        <v>64</v>
      </c>
      <c r="C29" t="s">
        <v>44</v>
      </c>
      <c r="D29" s="10" t="s">
        <v>63</v>
      </c>
      <c r="E29">
        <v>841</v>
      </c>
      <c r="F29" s="3">
        <f t="shared" si="0"/>
        <v>0.11889417360285374</v>
      </c>
      <c r="G29" s="1">
        <v>43160</v>
      </c>
      <c r="H29" s="1">
        <v>43800</v>
      </c>
      <c r="I29" s="8">
        <v>99.99</v>
      </c>
      <c r="J29">
        <f t="shared" si="1"/>
        <v>640</v>
      </c>
      <c r="K29" s="2">
        <f t="shared" si="2"/>
        <v>1.7534246575342465</v>
      </c>
      <c r="L29" s="1">
        <v>44487</v>
      </c>
      <c r="M29" s="2">
        <f t="shared" si="3"/>
        <v>687</v>
      </c>
      <c r="N29" s="2">
        <f t="shared" si="8"/>
        <v>1.8821917808219177</v>
      </c>
      <c r="O29" s="11">
        <v>135</v>
      </c>
      <c r="P29" s="6">
        <f t="shared" si="9"/>
        <v>14.760000000000005</v>
      </c>
      <c r="Q29" s="7">
        <f t="shared" si="10"/>
        <v>0.14761476147614766</v>
      </c>
      <c r="R29" s="7">
        <f t="shared" si="11"/>
        <v>7.8427056679467103E-2</v>
      </c>
    </row>
    <row r="30" spans="1:18" ht="18.75" x14ac:dyDescent="0.3">
      <c r="I30" s="8"/>
      <c r="K30" s="2"/>
      <c r="L30" s="1"/>
      <c r="M30" s="2"/>
      <c r="N30" s="2"/>
      <c r="P30" s="6"/>
      <c r="Q30" s="7"/>
      <c r="R30" s="7"/>
    </row>
    <row r="33" spans="6:18" ht="18.75" x14ac:dyDescent="0.3">
      <c r="F33" s="3"/>
      <c r="G33" s="1"/>
      <c r="H33" s="1"/>
      <c r="I33" s="8"/>
      <c r="K33" s="2"/>
      <c r="L33" s="1"/>
      <c r="M33" s="2"/>
      <c r="N33" s="2"/>
      <c r="P33" s="6"/>
      <c r="Q33" s="7"/>
      <c r="R33" s="7"/>
    </row>
    <row r="34" spans="6:18" ht="18.75" x14ac:dyDescent="0.3">
      <c r="F34" s="3"/>
      <c r="G34" s="1"/>
      <c r="H34" s="1"/>
      <c r="I34" s="8"/>
      <c r="K34" s="2"/>
      <c r="L34" s="1"/>
      <c r="M34" s="2"/>
      <c r="N34" s="2"/>
      <c r="P34" s="6"/>
      <c r="Q34" s="7"/>
      <c r="R34" s="7"/>
    </row>
    <row r="35" spans="6:18" ht="18.75" x14ac:dyDescent="0.3">
      <c r="F35" s="3"/>
      <c r="G35" s="1"/>
      <c r="H35" s="1"/>
      <c r="I35" s="8"/>
      <c r="K35" s="2"/>
      <c r="L35" s="1"/>
      <c r="M35" s="2"/>
      <c r="N35" s="2"/>
      <c r="P35" s="6"/>
      <c r="Q35" s="7"/>
      <c r="R35" s="7"/>
    </row>
    <row r="36" spans="6:18" ht="18.75" x14ac:dyDescent="0.3">
      <c r="F36" s="3"/>
      <c r="G36" s="1"/>
      <c r="H36" s="1"/>
      <c r="I36" s="8"/>
      <c r="K36" s="2"/>
      <c r="L36" s="1"/>
      <c r="M36" s="2"/>
      <c r="N36" s="2"/>
      <c r="P36" s="6"/>
      <c r="Q36" s="7"/>
      <c r="R36" s="7"/>
    </row>
    <row r="37" spans="6:18" ht="18.75" x14ac:dyDescent="0.3">
      <c r="F37" s="3"/>
      <c r="G37" s="1"/>
      <c r="H37" s="1"/>
      <c r="I37" s="8"/>
      <c r="K37" s="2"/>
      <c r="L37" s="1"/>
      <c r="M37" s="2"/>
      <c r="N37" s="2"/>
      <c r="P37" s="6"/>
      <c r="Q37" s="7"/>
      <c r="R37" s="7"/>
    </row>
  </sheetData>
  <sortState xmlns:xlrd2="http://schemas.microsoft.com/office/spreadsheetml/2017/richdata2" ref="A2:R37">
    <sortCondition descending="1" ref="R2:R37"/>
  </sortState>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5D8C6-527A-49FE-97F1-DA53DEB940A3}">
  <dimension ref="A1"/>
  <sheetViews>
    <sheetView workbookViewId="0">
      <selection activeCell="A9" sqref="A9"/>
    </sheetView>
  </sheetViews>
  <sheetFormatPr defaultRowHeight="15" x14ac:dyDescent="0.25"/>
  <cols>
    <col min="1" max="1" width="114.28515625" customWidth="1"/>
  </cols>
  <sheetData>
    <row r="1" spans="1:1" ht="78" customHeight="1" x14ac:dyDescent="0.25">
      <c r="A1" s="33"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CDA8F-00C3-4030-9C55-C09FBAECC8F7}">
  <dimension ref="A1:E14"/>
  <sheetViews>
    <sheetView zoomScale="235" zoomScaleNormal="235" workbookViewId="0">
      <selection activeCell="A4" sqref="A4:A12"/>
    </sheetView>
  </sheetViews>
  <sheetFormatPr defaultRowHeight="15" x14ac:dyDescent="0.25"/>
  <cols>
    <col min="1" max="1" width="27.7109375" bestFit="1" customWidth="1"/>
    <col min="2" max="2" width="11.85546875" bestFit="1" customWidth="1"/>
    <col min="3" max="3" width="26.28515625" bestFit="1" customWidth="1"/>
    <col min="4" max="4" width="14.28515625" bestFit="1" customWidth="1"/>
    <col min="5" max="5" width="25.7109375" bestFit="1" customWidth="1"/>
  </cols>
  <sheetData>
    <row r="1" spans="1:5" x14ac:dyDescent="0.25">
      <c r="A1" s="22" t="s">
        <v>7</v>
      </c>
      <c r="B1" t="s">
        <v>90</v>
      </c>
    </row>
    <row r="3" spans="1:5" x14ac:dyDescent="0.25">
      <c r="A3" s="22" t="s">
        <v>83</v>
      </c>
      <c r="B3" t="s">
        <v>86</v>
      </c>
      <c r="C3" t="s">
        <v>87</v>
      </c>
      <c r="D3" t="s">
        <v>88</v>
      </c>
      <c r="E3" t="s">
        <v>89</v>
      </c>
    </row>
    <row r="4" spans="1:5" x14ac:dyDescent="0.25">
      <c r="A4" s="23" t="s">
        <v>41</v>
      </c>
      <c r="B4">
        <v>1</v>
      </c>
      <c r="C4" s="24">
        <v>1.252054794520548</v>
      </c>
      <c r="D4" s="25">
        <v>6.3715810540360245</v>
      </c>
      <c r="E4" s="25">
        <v>1.8830988540268412</v>
      </c>
    </row>
    <row r="5" spans="1:5" x14ac:dyDescent="0.25">
      <c r="A5" s="23" t="s">
        <v>20</v>
      </c>
      <c r="B5">
        <v>2</v>
      </c>
      <c r="C5" s="24">
        <v>1.6712328767123288</v>
      </c>
      <c r="D5" s="25">
        <v>3.3940291638240101</v>
      </c>
      <c r="E5" s="25">
        <v>0.85613036958933209</v>
      </c>
    </row>
    <row r="6" spans="1:5" x14ac:dyDescent="0.25">
      <c r="A6" s="23" t="s">
        <v>26</v>
      </c>
      <c r="B6">
        <v>2</v>
      </c>
      <c r="C6" s="24">
        <v>1.7123287671232876</v>
      </c>
      <c r="D6" s="25">
        <v>2.8275517011340892</v>
      </c>
      <c r="E6" s="25">
        <v>0.72041031073487649</v>
      </c>
    </row>
    <row r="7" spans="1:5" x14ac:dyDescent="0.25">
      <c r="A7" s="23" t="s">
        <v>23</v>
      </c>
      <c r="B7">
        <v>5</v>
      </c>
      <c r="C7" s="24">
        <v>1.7534246575342465</v>
      </c>
      <c r="D7" s="25">
        <v>1.982158242623542</v>
      </c>
      <c r="E7" s="25">
        <v>0.65198722852259094</v>
      </c>
    </row>
    <row r="8" spans="1:5" x14ac:dyDescent="0.25">
      <c r="A8" s="23" t="s">
        <v>17</v>
      </c>
      <c r="B8">
        <v>3</v>
      </c>
      <c r="C8" s="24">
        <v>1.6712328767123286</v>
      </c>
      <c r="D8" s="25">
        <v>2.4491279911478903</v>
      </c>
      <c r="E8" s="25">
        <v>0.58859326168804593</v>
      </c>
    </row>
    <row r="9" spans="1:5" x14ac:dyDescent="0.25">
      <c r="A9" s="23" t="s">
        <v>38</v>
      </c>
      <c r="B9">
        <v>2</v>
      </c>
      <c r="C9" s="24">
        <v>1.7534246575342465</v>
      </c>
      <c r="D9" s="25">
        <v>1.5015183306189188</v>
      </c>
      <c r="E9" s="25">
        <v>0.52096405957785685</v>
      </c>
    </row>
    <row r="10" spans="1:5" x14ac:dyDescent="0.25">
      <c r="A10" s="23" t="s">
        <v>35</v>
      </c>
      <c r="B10">
        <v>5</v>
      </c>
      <c r="C10" s="24">
        <v>1.5545205479452053</v>
      </c>
      <c r="D10" s="25">
        <v>1.6272823200294404</v>
      </c>
      <c r="E10" s="25">
        <v>0.46352403441031581</v>
      </c>
    </row>
    <row r="11" spans="1:5" x14ac:dyDescent="0.25">
      <c r="A11" s="23" t="s">
        <v>44</v>
      </c>
      <c r="B11">
        <v>7</v>
      </c>
      <c r="C11" s="24">
        <v>1.6117416829745597</v>
      </c>
      <c r="D11" s="25">
        <v>1.3406753946402983</v>
      </c>
      <c r="E11" s="25">
        <v>0.36275343271551463</v>
      </c>
    </row>
    <row r="12" spans="1:5" x14ac:dyDescent="0.25">
      <c r="A12" s="23" t="s">
        <v>67</v>
      </c>
      <c r="B12">
        <v>1</v>
      </c>
      <c r="C12" s="24">
        <v>1.8356164383561644</v>
      </c>
      <c r="D12" s="25">
        <v>0.19023804760952187</v>
      </c>
      <c r="E12" s="25">
        <v>0.1978258899643176</v>
      </c>
    </row>
    <row r="13" spans="1:5" x14ac:dyDescent="0.25">
      <c r="A13" s="23" t="s">
        <v>84</v>
      </c>
    </row>
    <row r="14" spans="1:5" x14ac:dyDescent="0.25">
      <c r="A14" s="23" t="s">
        <v>85</v>
      </c>
      <c r="B14">
        <v>28</v>
      </c>
      <c r="C14" s="24">
        <v>1.6499021526418787</v>
      </c>
      <c r="D14" s="25">
        <v>2.0281190014996513</v>
      </c>
      <c r="E14" s="25">
        <v>0.57709086973330592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444E5-1156-4BD1-BA9C-3E18A2EE2044}">
  <dimension ref="A3:E10"/>
  <sheetViews>
    <sheetView zoomScale="235" zoomScaleNormal="235" workbookViewId="0">
      <selection activeCell="E4" sqref="A4:E4"/>
    </sheetView>
  </sheetViews>
  <sheetFormatPr defaultRowHeight="15" x14ac:dyDescent="0.25"/>
  <cols>
    <col min="1" max="1" width="13.140625" bestFit="1" customWidth="1"/>
    <col min="2" max="2" width="11.85546875" bestFit="1" customWidth="1"/>
    <col min="3" max="3" width="26.28515625" bestFit="1" customWidth="1"/>
    <col min="4" max="4" width="14.28515625" bestFit="1" customWidth="1"/>
    <col min="5" max="5" width="26.42578125" customWidth="1"/>
  </cols>
  <sheetData>
    <row r="3" spans="1:5" x14ac:dyDescent="0.25">
      <c r="A3" s="22" t="s">
        <v>83</v>
      </c>
      <c r="B3" t="s">
        <v>86</v>
      </c>
      <c r="C3" t="s">
        <v>87</v>
      </c>
      <c r="D3" t="s">
        <v>88</v>
      </c>
      <c r="E3" t="s">
        <v>89</v>
      </c>
    </row>
    <row r="4" spans="1:5" x14ac:dyDescent="0.25">
      <c r="A4" s="32">
        <v>14.99</v>
      </c>
      <c r="B4">
        <v>16</v>
      </c>
      <c r="C4" s="24">
        <v>1.6342465753424655</v>
      </c>
      <c r="D4" s="25">
        <v>2.5369412941961311</v>
      </c>
      <c r="E4" s="25">
        <v>0.71770569266055906</v>
      </c>
    </row>
    <row r="5" spans="1:5" x14ac:dyDescent="0.25">
      <c r="A5" s="32">
        <v>29.99</v>
      </c>
      <c r="B5">
        <v>4</v>
      </c>
      <c r="C5" s="24">
        <v>1.7335616438356165</v>
      </c>
      <c r="D5" s="25">
        <v>2.082277425808603</v>
      </c>
      <c r="E5" s="25">
        <v>0.62060068386039813</v>
      </c>
    </row>
    <row r="6" spans="1:5" x14ac:dyDescent="0.25">
      <c r="A6" s="32">
        <v>49.99</v>
      </c>
      <c r="B6">
        <v>4</v>
      </c>
      <c r="C6" s="24">
        <v>1.5246575342465754</v>
      </c>
      <c r="D6" s="25">
        <v>1.0829165833166632</v>
      </c>
      <c r="E6" s="25">
        <v>0.30242733547347067</v>
      </c>
    </row>
    <row r="7" spans="1:5" x14ac:dyDescent="0.25">
      <c r="A7" s="32">
        <v>69.989999999999995</v>
      </c>
      <c r="B7">
        <v>1</v>
      </c>
      <c r="C7" s="24">
        <v>1.7534246575342465</v>
      </c>
      <c r="D7" s="25">
        <v>1.3074724960708675</v>
      </c>
      <c r="E7" s="25">
        <v>0.33678719905848031</v>
      </c>
    </row>
    <row r="8" spans="1:5" x14ac:dyDescent="0.25">
      <c r="A8" s="32">
        <v>99.99</v>
      </c>
      <c r="B8">
        <v>3</v>
      </c>
      <c r="C8" s="24">
        <v>1.7543378995433789</v>
      </c>
      <c r="D8" s="25">
        <v>0.7426742674267427</v>
      </c>
      <c r="E8" s="25">
        <v>0.21545133118988766</v>
      </c>
    </row>
    <row r="9" spans="1:5" x14ac:dyDescent="0.25">
      <c r="A9" s="23" t="s">
        <v>84</v>
      </c>
    </row>
    <row r="10" spans="1:5" x14ac:dyDescent="0.25">
      <c r="A10" s="23" t="s">
        <v>85</v>
      </c>
      <c r="B10">
        <v>28</v>
      </c>
      <c r="C10">
        <v>1.6499021526418787</v>
      </c>
      <c r="D10">
        <v>2.0281190014996517</v>
      </c>
      <c r="E10">
        <v>0.57709086973330581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A9653-2161-4AC1-A336-0853C657A7F6}">
  <dimension ref="B2:H20"/>
  <sheetViews>
    <sheetView zoomScale="130" zoomScaleNormal="130" workbookViewId="0">
      <selection activeCell="K12" sqref="K12"/>
    </sheetView>
  </sheetViews>
  <sheetFormatPr defaultRowHeight="15" x14ac:dyDescent="0.25"/>
  <cols>
    <col min="1" max="1" width="9.140625" style="26"/>
    <col min="2" max="2" width="8.85546875" style="26" customWidth="1"/>
    <col min="3" max="3" width="42.85546875" style="26" customWidth="1"/>
    <col min="4" max="4" width="16.5703125" style="26" customWidth="1"/>
    <col min="5" max="5" width="10.85546875" style="26" customWidth="1"/>
    <col min="6" max="6" width="9.7109375" style="26" customWidth="1"/>
    <col min="7" max="7" width="16" style="26" customWidth="1"/>
    <col min="8" max="16384" width="9.140625" style="26"/>
  </cols>
  <sheetData>
    <row r="2" spans="2:8" ht="39" customHeight="1" x14ac:dyDescent="0.3">
      <c r="B2" s="30" t="s">
        <v>0</v>
      </c>
      <c r="C2" s="30" t="s">
        <v>1</v>
      </c>
      <c r="D2" s="30" t="s">
        <v>7</v>
      </c>
      <c r="E2" s="30" t="s">
        <v>12</v>
      </c>
      <c r="F2" s="30" t="s">
        <v>13</v>
      </c>
      <c r="G2" s="30" t="s">
        <v>14</v>
      </c>
      <c r="H2" s="30" t="s">
        <v>15</v>
      </c>
    </row>
    <row r="3" spans="2:8" ht="18.75" x14ac:dyDescent="0.3">
      <c r="B3" s="27">
        <v>11</v>
      </c>
      <c r="C3" s="27" t="s">
        <v>75</v>
      </c>
      <c r="D3" s="31">
        <v>14.99</v>
      </c>
      <c r="E3" s="28">
        <v>70</v>
      </c>
      <c r="F3" s="28">
        <v>44.51</v>
      </c>
      <c r="G3" s="29">
        <v>2.9693128752501665</v>
      </c>
      <c r="H3" s="29">
        <v>0.60819259229310363</v>
      </c>
    </row>
    <row r="4" spans="2:8" ht="18.75" x14ac:dyDescent="0.3">
      <c r="B4" s="27">
        <v>12</v>
      </c>
      <c r="C4" s="27" t="s">
        <v>30</v>
      </c>
      <c r="D4" s="31">
        <v>29.99</v>
      </c>
      <c r="E4" s="28">
        <v>120</v>
      </c>
      <c r="F4" s="28">
        <v>72.010000000000005</v>
      </c>
      <c r="G4" s="29">
        <v>2.4011337112370792</v>
      </c>
      <c r="H4" s="29">
        <v>0.60567643718143327</v>
      </c>
    </row>
    <row r="5" spans="2:8" ht="18.75" x14ac:dyDescent="0.3">
      <c r="B5" s="27">
        <v>13</v>
      </c>
      <c r="C5" s="27" t="s">
        <v>43</v>
      </c>
      <c r="D5" s="31">
        <v>14.99</v>
      </c>
      <c r="E5" s="28">
        <v>45</v>
      </c>
      <c r="F5" s="28">
        <v>23.259999999999998</v>
      </c>
      <c r="G5" s="29">
        <v>1.5517011340893927</v>
      </c>
      <c r="H5" s="29">
        <v>0.53837539348158581</v>
      </c>
    </row>
    <row r="6" spans="2:8" ht="18.75" x14ac:dyDescent="0.3">
      <c r="B6" s="27">
        <v>14</v>
      </c>
      <c r="C6" s="27" t="s">
        <v>62</v>
      </c>
      <c r="D6" s="31">
        <v>29.99</v>
      </c>
      <c r="E6" s="28">
        <v>70</v>
      </c>
      <c r="F6" s="28">
        <v>29.51</v>
      </c>
      <c r="G6" s="29">
        <v>0.98399466488829623</v>
      </c>
      <c r="H6" s="29">
        <v>0.52279192530455332</v>
      </c>
    </row>
    <row r="7" spans="2:8" ht="18.75" x14ac:dyDescent="0.3">
      <c r="B7" s="27">
        <v>15</v>
      </c>
      <c r="C7" s="27" t="s">
        <v>77</v>
      </c>
      <c r="D7" s="31">
        <v>29.99</v>
      </c>
      <c r="E7" s="28">
        <v>125</v>
      </c>
      <c r="F7" s="28">
        <v>76.260000000000005</v>
      </c>
      <c r="G7" s="29">
        <v>2.5428476158719575</v>
      </c>
      <c r="H7" s="29">
        <v>0.52084140280205637</v>
      </c>
    </row>
    <row r="8" spans="2:8" ht="18.75" x14ac:dyDescent="0.3">
      <c r="B8" s="27">
        <v>16</v>
      </c>
      <c r="C8" s="27" t="s">
        <v>54</v>
      </c>
      <c r="D8" s="31">
        <v>14.99</v>
      </c>
      <c r="E8" s="28">
        <v>34</v>
      </c>
      <c r="F8" s="28">
        <v>13.909999999999998</v>
      </c>
      <c r="G8" s="29">
        <v>0.92795196797865231</v>
      </c>
      <c r="H8" s="29">
        <v>0.49301669332199144</v>
      </c>
    </row>
    <row r="9" spans="2:8" ht="18.75" x14ac:dyDescent="0.3">
      <c r="B9" s="27">
        <v>17</v>
      </c>
      <c r="C9" s="27" t="s">
        <v>71</v>
      </c>
      <c r="D9" s="31">
        <v>14.99</v>
      </c>
      <c r="E9" s="28">
        <v>60</v>
      </c>
      <c r="F9" s="28">
        <v>36.01</v>
      </c>
      <c r="G9" s="29">
        <v>2.4022681787858571</v>
      </c>
      <c r="H9" s="29">
        <v>0.49204707365703582</v>
      </c>
    </row>
    <row r="10" spans="2:8" ht="18.75" x14ac:dyDescent="0.3">
      <c r="B10" s="27">
        <v>18</v>
      </c>
      <c r="C10" s="27" t="s">
        <v>32</v>
      </c>
      <c r="D10" s="31">
        <v>49.99</v>
      </c>
      <c r="E10" s="28">
        <v>170</v>
      </c>
      <c r="F10" s="28">
        <v>94.509999999999991</v>
      </c>
      <c r="G10" s="29">
        <v>1.8905781156231243</v>
      </c>
      <c r="H10" s="29">
        <v>0.48698730571802423</v>
      </c>
    </row>
    <row r="11" spans="2:8" ht="18.75" x14ac:dyDescent="0.3">
      <c r="B11" s="27">
        <v>19</v>
      </c>
      <c r="C11" s="27" t="s">
        <v>56</v>
      </c>
      <c r="D11" s="31">
        <v>14.99</v>
      </c>
      <c r="E11" s="28">
        <v>33</v>
      </c>
      <c r="F11" s="28">
        <v>13.06</v>
      </c>
      <c r="G11" s="29">
        <v>0.87124749833222148</v>
      </c>
      <c r="H11" s="29">
        <v>0.46288986447053981</v>
      </c>
    </row>
    <row r="12" spans="2:8" ht="18.75" x14ac:dyDescent="0.3">
      <c r="B12" s="27">
        <v>20</v>
      </c>
      <c r="C12" s="27" t="s">
        <v>58</v>
      </c>
      <c r="D12" s="31">
        <v>14.99</v>
      </c>
      <c r="E12" s="28">
        <v>33</v>
      </c>
      <c r="F12" s="28">
        <v>13.06</v>
      </c>
      <c r="G12" s="29">
        <v>0.87124749833222148</v>
      </c>
      <c r="H12" s="29">
        <v>0.46288986447053981</v>
      </c>
    </row>
    <row r="13" spans="2:8" ht="18.75" x14ac:dyDescent="0.3">
      <c r="B13" s="27">
        <v>21</v>
      </c>
      <c r="C13" s="27" t="s">
        <v>69</v>
      </c>
      <c r="D13" s="31">
        <v>14.99</v>
      </c>
      <c r="E13" s="28">
        <v>55</v>
      </c>
      <c r="F13" s="28">
        <v>31.759999999999998</v>
      </c>
      <c r="G13" s="29">
        <v>2.1187458305537024</v>
      </c>
      <c r="H13" s="29">
        <v>0.43397431433900185</v>
      </c>
    </row>
    <row r="14" spans="2:8" ht="18.75" x14ac:dyDescent="0.3">
      <c r="B14" s="27">
        <v>22</v>
      </c>
      <c r="C14" s="27" t="s">
        <v>52</v>
      </c>
      <c r="D14" s="31">
        <v>99.99</v>
      </c>
      <c r="E14" s="28">
        <v>235</v>
      </c>
      <c r="F14" s="28">
        <v>99.76</v>
      </c>
      <c r="G14" s="29">
        <v>0.99769976997699783</v>
      </c>
      <c r="H14" s="29">
        <v>0.34616009129430059</v>
      </c>
    </row>
    <row r="15" spans="2:8" ht="18.75" x14ac:dyDescent="0.3">
      <c r="B15" s="27">
        <v>23</v>
      </c>
      <c r="C15" s="27" t="s">
        <v>34</v>
      </c>
      <c r="D15" s="31">
        <v>69.989999999999995</v>
      </c>
      <c r="E15" s="28">
        <v>190</v>
      </c>
      <c r="F15" s="28">
        <v>91.51</v>
      </c>
      <c r="G15" s="29">
        <v>1.3074724960708675</v>
      </c>
      <c r="H15" s="29">
        <v>0.33678719905848031</v>
      </c>
    </row>
    <row r="16" spans="2:8" ht="18.75" x14ac:dyDescent="0.3">
      <c r="B16" s="27">
        <v>24</v>
      </c>
      <c r="C16" s="27" t="s">
        <v>50</v>
      </c>
      <c r="D16" s="31">
        <v>49.99</v>
      </c>
      <c r="E16" s="28">
        <v>130</v>
      </c>
      <c r="F16" s="28">
        <v>60.51</v>
      </c>
      <c r="G16" s="29">
        <v>1.2104420884176834</v>
      </c>
      <c r="H16" s="29">
        <v>0.31179348078507724</v>
      </c>
    </row>
    <row r="17" spans="2:8" ht="18.75" x14ac:dyDescent="0.3">
      <c r="B17" s="27">
        <v>25</v>
      </c>
      <c r="C17" s="27" t="s">
        <v>81</v>
      </c>
      <c r="D17" s="31">
        <v>99.99</v>
      </c>
      <c r="E17" s="28">
        <v>245</v>
      </c>
      <c r="F17" s="28">
        <v>108.26</v>
      </c>
      <c r="G17" s="29">
        <v>1.0827082708270828</v>
      </c>
      <c r="H17" s="29">
        <v>0.22176684559589518</v>
      </c>
    </row>
    <row r="18" spans="2:8" ht="18.75" x14ac:dyDescent="0.3">
      <c r="B18" s="27">
        <v>26</v>
      </c>
      <c r="C18" s="27" t="s">
        <v>79</v>
      </c>
      <c r="D18" s="31">
        <v>49.99</v>
      </c>
      <c r="E18" s="28">
        <v>120</v>
      </c>
      <c r="F18" s="28">
        <v>52.01</v>
      </c>
      <c r="G18" s="29">
        <v>1.0404080816163233</v>
      </c>
      <c r="H18" s="29">
        <v>0.2131026654264635</v>
      </c>
    </row>
    <row r="19" spans="2:8" ht="18.75" x14ac:dyDescent="0.3">
      <c r="B19" s="27">
        <v>27</v>
      </c>
      <c r="C19" s="27" t="s">
        <v>66</v>
      </c>
      <c r="D19" s="31">
        <v>49.99</v>
      </c>
      <c r="E19" s="28">
        <v>70</v>
      </c>
      <c r="F19" s="28">
        <v>9.509999999999998</v>
      </c>
      <c r="G19" s="29">
        <v>0.19023804760952187</v>
      </c>
      <c r="H19" s="29">
        <v>0.1978258899643176</v>
      </c>
    </row>
    <row r="20" spans="2:8" ht="18.75" x14ac:dyDescent="0.3">
      <c r="B20" s="27">
        <v>28</v>
      </c>
      <c r="C20" s="27" t="s">
        <v>64</v>
      </c>
      <c r="D20" s="31">
        <v>99.99</v>
      </c>
      <c r="E20" s="28">
        <v>135</v>
      </c>
      <c r="F20" s="28">
        <v>14.760000000000005</v>
      </c>
      <c r="G20" s="29">
        <v>0.14761476147614766</v>
      </c>
      <c r="H20" s="29">
        <v>7.8427056679467103E-2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Ranking</vt:lpstr>
      <vt:lpstr>Disclaimer</vt:lpstr>
      <vt:lpstr>Brand</vt:lpstr>
      <vt:lpstr>Price</vt:lpstr>
      <vt:lpstr>Sheet5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blacon</dc:creator>
  <cp:lastModifiedBy>Shane O'Farrell</cp:lastModifiedBy>
  <dcterms:created xsi:type="dcterms:W3CDTF">2021-10-06T00:04:40Z</dcterms:created>
  <dcterms:modified xsi:type="dcterms:W3CDTF">2023-02-28T04:03:03Z</dcterms:modified>
</cp:coreProperties>
</file>